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019" documentId="13_ncr:1_{F6CB121F-512D-4AA6-A0C1-0FB36C537598}" xr6:coauthVersionLast="47" xr6:coauthVersionMax="47" xr10:uidLastSave="{38E21D72-EE27-40B4-9F86-CA6FAB0C4EF1}"/>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<sst xmlns="http://schemas.openxmlformats.org/spreadsheetml/2006/main" count="178586" uniqueCount="39079">
  <si>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</si>
  <si>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</si>
  <si>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</si>
  <si>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</si>
  <si>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</si>
  <si>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</si>
  <si>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</si>
  <si>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</si>
  <si>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</si>
  <si>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</si>
  <si>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</si>
  <si>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</si>
  <si>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</si>
  <si>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</si>
  <si>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</si>
  <si>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</si>
  <si>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</si>
  <si>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</si>
  <si>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</si>
  <si>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</si>
  <si>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</si>
  <si>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</si>
  <si>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</si>
  <si>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</si>
  <si>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</si>
  <si>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</si>
  <si>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</si>
  <si>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</si>
  <si>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</si>
  <si>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</si>
  <si>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</si>
  <si>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</si>
  <si>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</si>
  <si>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</si>
  <si>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</si>
  <si>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</si>
  <si>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</si>
  <si>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</si>
  <si>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</si>
  <si>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</si>
  <si>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</si>
  <si>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</si>
  <si>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</si>
  <si>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</si>
  <si>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</si>
  <si>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</si>
  <si>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</si>
  <si>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</si>
  <si>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</si>
  <si>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</si>
  <si>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</si>
  <si>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</si>
  <si>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</si>
  <si>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</si>
  <si>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</si>
  <si>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</si>
  <si>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</si>
  <si>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</si>
  <si>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</si>
  <si>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</si>
  <si>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</si>
  <si>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</si>
  <si>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</si>
  <si>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</si>
  <si>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</si>
  <si>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</si>
  <si>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</si>
  <si>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</si>
  <si>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</si>
  <si>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</si>
  <si>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</si>
  <si>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</si>
  <si>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</si>
  <si>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</si>
  <si>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</si>
  <si>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</si>
  <si>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</si>
  <si>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</si>
  <si>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</si>
  <si>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</si>
  <si>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</si>
  <si>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</si>
  <si>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</si>
  <si>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</si>
  <si>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</si>
  <si>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</si>
  <si>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</si>
  <si>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</si>
  <si>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</si>
  <si>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</si>
  <si>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</si>
  <si>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</si>
  <si>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</si>
  <si>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</si>
  <si>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</si>
  <si>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</si>
  <si>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</si>
  <si>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</si>
  <si>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</si>
  <si>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</si>
  <si>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</si>
  <si>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</si>
  <si>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</si>
  <si>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</si>
  <si>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</si>
  <si>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</si>
  <si>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</si>
  <si>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</si>
  <si>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</si>
  <si>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</si>
  <si>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</si>
  <si>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</si>
  <si>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</si>
  <si>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</si>
  <si>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</si>
  <si>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</si>
  <si>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</si>
  <si>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</si>
  <si>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</si>
  <si>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</si>
  <si>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</si>
  <si>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</si>
  <si>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</si>
  <si>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</si>
  <si>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</si>
  <si>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</si>
  <si>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</si>
  <si>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</si>
  <si>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</si>
  <si>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</si>
  <si>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</si>
  <si>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</si>
  <si>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</si>
  <si>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</si>
  <si>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</si>
  <si>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</si>
  <si>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</si>
  <si>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</si>
  <si>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</si>
  <si>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</si>
  <si>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</si>
  <si>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</si>
  <si>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</si>
  <si>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</si>
  <si>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</si>
  <si>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</si>
  <si>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</si>
  <si>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</si>
  <si>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</si>
  <si>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</si>
  <si>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</si>
  <si>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</si>
  <si>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</si>
  <si>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</si>
  <si>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</si>
  <si>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</si>
  <si>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</si>
  <si>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</si>
  <si>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</si>
  <si>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</si>
  <si>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</si>
  <si>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</si>
  <si>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</si>
  <si>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</si>
  <si>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</si>
  <si>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</si>
  <si>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</si>
  <si>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</si>
  <si>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</si>
  <si>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</si>
  <si>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</si>
  <si>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</si>
  <si>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</si>
  <si>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</si>
  <si>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</si>
  <si>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</si>
  <si>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</si>
  <si>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</si>
  <si>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</si>
  <si>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</si>
  <si>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</si>
  <si>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</si>
  <si>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</si>
  <si>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</si>
  <si>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</si>
  <si>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</si>
  <si>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</si>
  <si>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</si>
  <si>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</si>
  <si>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</si>
  <si>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</si>
  <si>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</si>
  <si>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</si>
  <si>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</si>
  <si>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</si>
  <si>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</si>
  <si>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</si>
  <si>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</si>
  <si>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</si>
  <si>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</si>
  <si>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</si>
  <si>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</si>
  <si>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</si>
  <si>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</si>
  <si>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</si>
  <si>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</si>
  <si>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</si>
  <si>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</si>
  <si>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</si>
  <si>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</si>
  <si>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</si>
  <si>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</si>
  <si>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</si>
  <si>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</si>
  <si>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</si>
  <si>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</si>
  <si>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</si>
  <si>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</si>
  <si>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</si>
  <si>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</si>
  <si>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</si>
  <si>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</si>
  <si>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</si>
  <si>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</si>
  <si>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</si>
  <si>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</si>
  <si>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</si>
  <si>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</si>
  <si>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</si>
  <si>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</si>
  <si>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</si>
  <si>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</si>
  <si>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</si>
  <si>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</si>
  <si>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</si>
  <si>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</si>
  <si>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</si>
  <si>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</si>
  <si>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</si>
  <si>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</si>
  <si>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</si>
  <si>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</si>
  <si>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</si>
  <si>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</si>
  <si>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</si>
  <si>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</si>
  <si>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</si>
  <si>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</si>
  <si>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</si>
  <si>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</si>
  <si>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</si>
  <si>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</si>
  <si>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</si>
  <si>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</si>
  <si>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</si>
  <si>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</si>
  <si>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</si>
  <si>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</si>
  <si>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</si>
  <si>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</si>
  <si>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</si>
  <si>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</si>
  <si>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</si>
  <si>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</si>
  <si>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</si>
  <si>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</si>
  <si>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</si>
  <si>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</si>
  <si>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</si>
  <si>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</si>
  <si>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</si>
  <si>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</si>
  <si>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</si>
  <si>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</si>
  <si>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</si>
  <si>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</si>
  <si>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</si>
  <si>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</si>
  <si>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</si>
  <si>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</si>
  <si>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</si>
  <si>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</si>
  <si>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</si>
  <si>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</si>
  <si>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</si>
  <si>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</si>
  <si>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</si>
  <si>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</si>
  <si>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</si>
  <si>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</si>
  <si>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</si>
  <si>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</si>
  <si>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</si>
  <si>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</si>
  <si>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</si>
  <si>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</si>
  <si>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</si>
  <si>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</si>
  <si>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</si>
  <si>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</si>
  <si>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</si>
  <si>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</si>
  <si>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</si>
  <si>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</si>
  <si>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</si>
  <si>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</si>
  <si>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</si>
  <si>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</si>
  <si>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</si>
  <si>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</si>
  <si>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</si>
  <si>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</si>
  <si>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</si>
  <si>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</si>
  <si>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</si>
  <si>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</si>
  <si>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</si>
  <si>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</si>
  <si>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</si>
  <si>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</si>
  <si>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</si>
  <si>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</si>
  <si>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</si>
  <si>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</si>
  <si>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</si>
  <si>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</si>
  <si>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</si>
  <si>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</si>
  <si>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</si>
  <si>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</si>
  <si>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</si>
  <si>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</si>
  <si>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</si>
  <si>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</si>
  <si>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</si>
  <si>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</si>
  <si>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</si>
  <si>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</si>
  <si>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</si>
  <si>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</si>
  <si>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</si>
  <si>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</si>
  <si>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</si>
  <si>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</si>
  <si>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</si>
  <si>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</si>
  <si>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</si>
  <si>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</si>
  <si>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</si>
  <si>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</si>
  <si>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</si>
  <si>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</si>
  <si>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</si>
  <si>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</si>
  <si>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</si>
  <si>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</si>
  <si>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</si>
  <si>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</si>
  <si>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</si>
  <si>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</si>
  <si>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</si>
  <si>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</si>
  <si>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</si>
  <si>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</si>
  <si>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</si>
  <si>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</si>
  <si>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</si>
  <si>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</si>
  <si>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</si>
  <si>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</si>
  <si>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</si>
  <si>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</si>
  <si>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</si>
  <si>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</si>
  <si>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</si>
  <si>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</si>
  <si>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</si>
  <si>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</si>
  <si>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</si>
  <si>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</si>
  <si>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</si>
  <si>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</si>
  <si>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</si>
  <si>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</si>
  <si>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</si>
  <si>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</si>
  <si>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</si>
  <si>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</si>
  <si>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</si>
  <si>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</si>
  <si>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</si>
  <si>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</si>
  <si>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</si>
  <si>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</si>
  <si>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</si>
  <si>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</si>
  <si>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</si>
  <si>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</si>
  <si>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</si>
  <si>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</si>
  <si>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</si>
  <si>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</si>
  <si>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</si>
  <si>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</si>
  <si>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</si>
  <si>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</si>
  <si>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</si>
  <si>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</si>
  <si>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</si>
  <si>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</si>
  <si>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</si>
  <si>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</si>
  <si>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</si>
  <si>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</si>
  <si>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</si>
  <si>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</si>
  <si>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</si>
  <si>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</si>
  <si>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</si>
  <si>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</si>
  <si>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</si>
  <si>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</si>
  <si>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</si>
  <si>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</si>
  <si>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</si>
  <si>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</si>
  <si>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</si>
  <si>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</si>
  <si>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</si>
  <si>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</si>
  <si>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</si>
  <si>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</si>
  <si>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</si>
  <si>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</si>
  <si>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</si>
  <si>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</si>
  <si>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</si>
  <si>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</si>
  <si>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</si>
  <si>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</si>
  <si>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</si>
  <si>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</si>
  <si>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</si>
  <si>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</si>
  <si>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</si>
  <si>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</si>
  <si>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</si>
  <si>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</si>
  <si>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</si>
  <si>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</si>
  <si>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</si>
  <si>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</si>
  <si>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</si>
  <si>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</si>
  <si>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</si>
  <si>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</si>
  <si>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</si>
  <si>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</si>
  <si>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</si>
  <si>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</si>
  <si>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</si>
  <si>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</si>
  <si>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</si>
  <si>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</si>
  <si>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</si>
  <si>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</si>
  <si>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</si>
  <si>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</si>
  <si>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</si>
  <si>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</si>
  <si>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</si>
  <si>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</si>
  <si>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</si>
  <si>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</si>
  <si>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</si>
  <si>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</si>
  <si>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</si>
  <si>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</si>
  <si>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</si>
  <si>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</si>
  <si>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</si>
  <si>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</si>
  <si>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</si>
  <si>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</si>
  <si>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</si>
  <si>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</si>
  <si>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</si>
  <si>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</si>
  <si>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</si>
  <si>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</si>
  <si>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</si>
  <si>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</si>
  <si>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</si>
  <si>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</si>
  <si>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</si>
  <si>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</si>
  <si>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</si>
  <si>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</si>
  <si>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</si>
  <si>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</si>
  <si>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</si>
  <si>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</si>
  <si>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</si>
  <si>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</si>
  <si>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</si>
  <si>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</si>
  <si>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</si>
  <si>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</si>
  <si>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</si>
  <si>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</si>
  <si>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</si>
  <si>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</si>
  <si>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</si>
  <si>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</si>
  <si>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</si>
  <si>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</si>
  <si>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</si>
  <si>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</si>
  <si>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</si>
  <si>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</si>
  <si>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</si>
  <si>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</si>
  <si>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</si>
  <si>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</si>
  <si>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</si>
  <si>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</si>
  <si>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</si>
  <si>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</si>
  <si>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</si>
  <si>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</si>
  <si>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</si>
  <si>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</si>
  <si>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</si>
  <si>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</si>
  <si>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</si>
  <si>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</si>
  <si>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</si>
  <si>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</si>
  <si>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</si>
  <si>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</si>
  <si>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</si>
  <si>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</si>
  <si>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</si>
  <si>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</si>
  <si>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</si>
  <si>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</si>
  <si>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</si>
  <si>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</si>
  <si>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</si>
  <si>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</si>
  <si>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</si>
  <si>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</si>
  <si>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</si>
  <si>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</si>
  <si>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</si>
  <si>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</si>
  <si>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</si>
  <si>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</si>
  <si>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</si>
  <si>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</si>
  <si>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</si>
  <si>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</si>
  <si>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</si>
  <si>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</si>
  <si>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</si>
  <si>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</si>
  <si>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</si>
  <si>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</si>
  <si>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</si>
  <si>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</si>
  <si>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</si>
  <si>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</si>
  <si>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</si>
  <si>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</si>
  <si>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</si>
  <si>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</si>
  <si>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</si>
  <si>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</si>
  <si>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</si>
  <si>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</si>
  <si>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</si>
  <si>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</si>
  <si>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</si>
  <si>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</si>
  <si>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</si>
  <si>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</si>
  <si>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</si>
  <si>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</si>
  <si>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</si>
  <si>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</si>
  <si>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</si>
  <si>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</si>
  <si>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</si>
  <si>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</si>
  <si>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</si>
  <si>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</si>
  <si>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</si>
  <si>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</si>
  <si>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</si>
  <si>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</si>
  <si>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</si>
  <si>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</si>
  <si>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</si>
  <si>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</si>
  <si>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</si>
  <si>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</si>
  <si>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</si>
  <si>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</si>
  <si>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</si>
  <si>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</si>
  <si>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</si>
  <si>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</si>
  <si>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</si>
  <si>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</si>
  <si>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</si>
  <si>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</si>
  <si>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</si>
  <si>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</si>
  <si>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</si>
  <si>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</si>
  <si>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</si>
  <si>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</si>
  <si>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</si>
  <si>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</si>
  <si>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</si>
  <si>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</si>
  <si>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</si>
  <si>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</si>
  <si>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</si>
  <si>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</si>
  <si>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</si>
  <si>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</si>
  <si>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</si>
  <si>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</si>
  <si>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</si>
  <si>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</si>
  <si>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</si>
  <si>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</si>
  <si>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</si>
  <si>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</si>
  <si>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</si>
  <si>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</si>
  <si>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</si>
  <si>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</si>
  <si>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</si>
  <si>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</si>
  <si>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</si>
  <si>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</si>
  <si>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</si>
  <si>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</si>
  <si>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</si>
  <si>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</si>
  <si>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</si>
  <si>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</si>
  <si>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</si>
  <si>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</si>
  <si>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</si>
  <si>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</si>
  <si>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</si>
  <si>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</si>
  <si>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</si>
  <si>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</si>
  <si>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</si>
  <si>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</si>
  <si>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</si>
  <si>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</si>
  <si>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</si>
  <si>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</si>
  <si>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</si>
  <si>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</si>
  <si>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</si>
  <si>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</si>
  <si>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</si>
  <si>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</si>
  <si>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</si>
  <si>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</si>
  <si>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</si>
  <si>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</si>
  <si>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</si>
  <si>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</si>
  <si>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</si>
  <si>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</si>
  <si>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</si>
  <si>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</si>
  <si>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</si>
  <si>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</si>
  <si>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</si>
  <si>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</si>
  <si>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</si>
  <si>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</si>
  <si>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</si>
  <si>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</si>
  <si>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</si>
  <si>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</si>
  <si>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</si>
  <si>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</si>
  <si>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</si>
  <si>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</si>
  <si>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</si>
  <si>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</si>
  <si>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</si>
  <si>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</si>
  <si>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</si>
  <si>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</si>
  <si>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</si>
  <si>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</si>
  <si>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</si>
  <si>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</si>
  <si>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</si>
  <si>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</si>
  <si>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</si>
  <si>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</si>
  <si>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</si>
  <si>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</si>
  <si>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</si>
  <si>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</si>
  <si>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</si>
  <si>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</si>
  <si>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</si>
  <si>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</si>
  <si>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</si>
  <si>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</si>
  <si>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</si>
  <si>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</si>
  <si>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</si>
  <si>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</si>
  <si>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</si>
  <si>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</si>
  <si>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</si>
  <si>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</si>
  <si>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</si>
  <si>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</si>
  <si>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</si>
  <si>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</si>
  <si>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</si>
  <si>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</si>
  <si>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</si>
  <si>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</si>
  <si>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</si>
  <si>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</si>
  <si>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</si>
  <si>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</si>
  <si>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</si>
  <si>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</si>
  <si>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</si>
  <si>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</si>
  <si>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</si>
  <si>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</si>
  <si>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</si>
  <si>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</si>
  <si>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</si>
  <si>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</si>
  <si>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</si>
  <si>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</si>
  <si>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</si>
  <si>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</si>
  <si>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</si>
  <si>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</si>
  <si>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</si>
  <si>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</si>
  <si>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</si>
  <si>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</si>
  <si>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</si>
  <si>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</si>
  <si>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</si>
  <si>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</si>
  <si>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</si>
  <si>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</si>
  <si>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</si>
  <si>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</si>
  <si>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</si>
  <si>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</si>
  <si>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</si>
  <si>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</si>
  <si>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</si>
  <si>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</si>
  <si>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</si>
  <si>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</si>
  <si>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</si>
  <si>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</si>
  <si>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</si>
  <si>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</si>
  <si>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</si>
  <si>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</si>
  <si>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</si>
  <si>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</si>
  <si>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</si>
  <si>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</si>
  <si>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</si>
  <si>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</si>
  <si>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</si>
  <si>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</si>
  <si>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</si>
  <si>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</si>
  <si>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</si>
  <si>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</si>
  <si>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</si>
  <si>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</si>
  <si>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</si>
  <si>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</si>
  <si>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</si>
  <si>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</si>
  <si>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</si>
  <si>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</si>
  <si>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</si>
  <si>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</si>
  <si>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</si>
  <si>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</si>
  <si>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</si>
  <si>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</si>
  <si>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</si>
  <si>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</si>
  <si>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</si>
  <si>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</si>
  <si>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</si>
  <si>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</si>
  <si>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</si>
  <si>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</si>
  <si>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</si>
  <si>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</si>
  <si>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</si>
  <si>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</si>
  <si>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</si>
  <si>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</si>
  <si>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</si>
  <si>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</si>
  <si>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</si>
  <si>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</si>
  <si>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</si>
  <si>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</si>
  <si>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</si>
  <si>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</si>
  <si>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</si>
  <si>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</si>
  <si>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</si>
  <si>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</si>
  <si>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</si>
  <si>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</si>
  <si>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</si>
  <si>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</si>
  <si>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</si>
  <si>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</si>
  <si>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</si>
  <si>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</si>
  <si>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</si>
  <si>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</si>
  <si>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</si>
  <si>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</si>
  <si>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</si>
  <si>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</si>
  <si>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</si>
  <si>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</si>
  <si>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</si>
  <si>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</si>
  <si>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</si>
  <si>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</si>
  <si>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</si>
  <si>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</si>
  <si>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</si>
  <si>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</si>
  <si>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</si>
  <si>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</si>
  <si>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</si>
  <si>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</si>
  <si>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</si>
  <si>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</si>
  <si>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</si>
  <si>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</si>
  <si>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</si>
  <si>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</si>
  <si>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</si>
  <si>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</si>
  <si>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</si>
  <si>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</si>
  <si>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</si>
  <si>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</si>
  <si>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</si>
  <si>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</si>
  <si>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</si>
  <si>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</si>
  <si>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</si>
  <si>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</si>
  <si>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</si>
  <si>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</si>
  <si>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</si>
  <si>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</si>
  <si>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</si>
  <si>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</si>
  <si>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</si>
  <si>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</si>
  <si>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</si>
  <si>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</si>
  <si>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</si>
  <si>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</si>
  <si>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</si>
  <si>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</si>
  <si>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</si>
  <si>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</si>
  <si>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</si>
  <si>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</si>
  <si>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</si>
  <si>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</si>
  <si>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</si>
  <si>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</si>
  <si>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</si>
  <si>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</si>
  <si>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</si>
  <si>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</si>
  <si>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</si>
  <si>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</si>
  <si>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</si>
  <si>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</si>
  <si>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</si>
  <si>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</si>
  <si>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</si>
  <si>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</si>
  <si>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</si>
  <si>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</si>
  <si>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</si>
  <si>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</si>
  <si>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</si>
  <si>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</si>
  <si>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</si>
  <si>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</si>
  <si>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</si>
  <si>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</si>
  <si>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</si>
  <si>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</si>
  <si>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</si>
  <si>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</si>
  <si>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</si>
  <si>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</si>
  <si>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</si>
  <si>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</si>
  <si>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</si>
  <si>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</si>
  <si>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</si>
  <si>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</si>
  <si>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</si>
  <si>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</si>
  <si>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</si>
  <si>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</si>
  <si>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</si>
  <si>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</si>
  <si>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</si>
  <si>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</si>
  <si>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</si>
  <si>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</si>
  <si>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</si>
  <si>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</si>
  <si>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</si>
  <si>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</si>
  <si>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</si>
  <si>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</si>
  <si>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</si>
  <si>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</si>
  <si>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</si>
  <si>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</si>
  <si>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</si>
  <si>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</si>
  <si>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</si>
  <si>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</si>
  <si>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</si>
  <si>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</si>
  <si>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</si>
  <si>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</si>
  <si>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</si>
  <si>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</si>
  <si>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</si>
  <si>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</si>
  <si>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</si>
  <si>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</si>
  <si>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</si>
  <si>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</si>
  <si>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</si>
  <si>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</si>
  <si>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</si>
  <si>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</si>
  <si>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</si>
  <si>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</si>
  <si>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</si>
  <si>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</si>
  <si>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</si>
  <si>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</si>
  <si>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</si>
  <si>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</si>
  <si>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</si>
  <si>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</si>
  <si>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</si>
  <si>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</si>
  <si>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</si>
  <si>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</si>
  <si>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</si>
  <si>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</si>
  <si>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</si>
  <si>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</si>
  <si>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</si>
  <si>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</si>
  <si>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</si>
  <si>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</si>
  <si>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</si>
  <si>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</si>
  <si>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</si>
  <si>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</si>
  <si>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</si>
  <si>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</si>
  <si>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</si>
  <si>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</si>
  <si>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</si>
  <si>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</si>
  <si>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</si>
  <si>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</si>
  <si>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</si>
  <si>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</si>
  <si>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</si>
  <si>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</si>
  <si>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</si>
  <si>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</si>
  <si>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</si>
  <si>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</si>
  <si>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</si>
  <si>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</si>
  <si>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</si>
  <si>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</si>
  <si>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</si>
  <si>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</si>
  <si>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</si>
  <si>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</si>
  <si>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</si>
  <si>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</si>
  <si>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</si>
  <si>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</si>
  <si>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</si>
  <si>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</si>
  <si>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</si>
  <si>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</si>
  <si>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</si>
  <si>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</si>
  <si>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</si>
  <si>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</si>
  <si>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</si>
  <si>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</si>
  <si>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</si>
  <si>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</si>
  <si>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</si>
  <si>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</si>
  <si>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</si>
  <si>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</si>
  <si>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</si>
  <si>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</si>
  <si>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</si>
  <si>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</si>
  <si>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</si>
  <si>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</si>
  <si>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</si>
  <si>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</si>
  <si>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</si>
  <si>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</si>
  <si>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</si>
  <si>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</si>
  <si>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</si>
  <si>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</si>
  <si>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</si>
  <si>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</si>
  <si>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</si>
  <si>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</si>
  <si>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</si>
  <si>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</si>
  <si>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</si>
  <si>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</si>
  <si>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</si>
  <si>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</si>
  <si>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</si>
  <si>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</si>
  <si>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</si>
  <si>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</si>
  <si>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</si>
  <si>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</si>
  <si>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</si>
  <si>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</si>
  <si>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</si>
  <si>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</si>
  <si>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</si>
  <si>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</si>
  <si>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</si>
  <si>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</si>
  <si>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</si>
  <si>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</si>
  <si>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</si>
  <si>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</si>
  <si>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</si>
  <si>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</si>
  <si>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</si>
  <si>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</si>
  <si>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</si>
  <si>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</si>
  <si>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</si>
  <si>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</si>
  <si>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</si>
  <si>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</si>
  <si>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</si>
  <si>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</si>
  <si>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</si>
  <si>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</si>
  <si>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</si>
  <si>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</si>
  <si>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</si>
  <si>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</si>
  <si>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</si>
  <si>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</si>
  <si>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</si>
  <si>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</si>
  <si>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</si>
  <si>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</si>
  <si>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</si>
  <si>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</si>
  <si>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</si>
  <si>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</si>
  <si>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</si>
  <si>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</si>
  <si>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</si>
  <si>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</si>
  <si>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</si>
  <si>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</si>
  <si>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</si>
  <si>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</si>
  <si>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</si>
  <si>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</si>
  <si>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</si>
  <si>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</si>
  <si>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</si>
  <si>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</si>
  <si>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</si>
  <si>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</si>
  <si>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</si>
  <si>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</si>
  <si>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</si>
  <si>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</si>
  <si>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</si>
  <si>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</si>
  <si>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</si>
  <si>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</si>
  <si>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</si>
  <si>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</si>
  <si>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</si>
  <si>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</si>
  <si>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</si>
  <si>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</si>
  <si>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</si>
  <si>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</si>
  <si>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</si>
  <si>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</si>
  <si>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</si>
  <si>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</si>
  <si>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</si>
  <si>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</si>
  <si>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</si>
  <si>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</si>
  <si>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</si>
  <si>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</si>
  <si>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</si>
  <si>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</si>
  <si>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</si>
  <si>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</si>
  <si>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</si>
  <si>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</si>
  <si>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</si>
  <si>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</si>
  <si>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</si>
  <si>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</si>
  <si>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</si>
  <si>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</si>
  <si>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</si>
  <si>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</si>
  <si>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</si>
  <si>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</si>
  <si>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</si>
  <si>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</si>
  <si>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</si>
  <si>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</si>
  <si>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</si>
  <si>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</si>
  <si>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</si>
  <si>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</si>
  <si>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</si>
  <si>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</si>
  <si>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</si>
  <si>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</si>
  <si>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</si>
  <si>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</si>
  <si>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</si>
  <si>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</si>
  <si>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</si>
  <si>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</si>
  <si>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</si>
  <si>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</si>
  <si>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</si>
  <si>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</si>
  <si>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</si>
  <si>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</si>
  <si>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</si>
  <si>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</si>
  <si>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</si>
  <si>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</si>
  <si>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</si>
  <si>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</si>
  <si>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</si>
  <si>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</si>
  <si>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</si>
  <si>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</si>
  <si>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</si>
  <si>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</si>
  <si>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</si>
  <si>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</si>
  <si>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</si>
  <si>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</si>
  <si>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</si>
  <si>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</si>
  <si>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</si>
  <si>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</si>
  <si>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</si>
  <si>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</si>
  <si>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</si>
  <si>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</si>
  <si>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</si>
  <si>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</si>
  <si>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</si>
  <si>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</si>
  <si>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</si>
  <si>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</si>
  <si>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</si>
  <si>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</si>
  <si>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</si>
  <si>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</si>
  <si>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</si>
  <si>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</si>
  <si>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</si>
  <si>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</si>
  <si>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</si>
  <si>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</si>
  <si>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</si>
  <si>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</si>
  <si>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</si>
  <si>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</si>
  <si>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</si>
  <si>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</si>
  <si>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</si>
  <si>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</si>
  <si>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</si>
  <si>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</si>
  <si>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</si>
  <si>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</si>
  <si>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</si>
  <si>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</si>
  <si>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</si>
  <si>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</si>
  <si>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</si>
  <si>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</si>
  <si>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</si>
  <si>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</si>
  <si>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</si>
  <si>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</si>
  <si>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</si>
  <si>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</si>
  <si>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</si>
  <si>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</si>
  <si>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</si>
  <si>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</si>
  <si>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</si>
  <si>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</si>
  <si>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</si>
  <si>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</si>
  <si>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</si>
  <si>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</si>
  <si>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</si>
  <si>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</si>
  <si>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</si>
  <si>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</si>
  <si>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</si>
  <si>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</si>
  <si>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</si>
  <si>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</si>
  <si>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</si>
  <si>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</si>
  <si>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</si>
  <si>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</si>
  <si>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</si>
  <si>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</si>
  <si>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</si>
  <si>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</si>
  <si>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</si>
  <si>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</si>
  <si>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</si>
  <si>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</si>
  <si>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</si>
  <si>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</si>
  <si>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</si>
  <si>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</si>
  <si>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</si>
  <si>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</si>
  <si>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</si>
  <si>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</si>
  <si>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</si>
  <si>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</si>
  <si>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</si>
  <si>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</si>
  <si>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</si>
  <si>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</si>
  <si>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</si>
  <si>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</si>
  <si>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</si>
  <si>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</si>
  <si>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</si>
  <si>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</si>
  <si>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</si>
  <si>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</si>
  <si>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</si>
  <si>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</si>
  <si>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</si>
  <si>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</si>
  <si>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</si>
  <si>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</si>
  <si>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</si>
  <si>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</si>
  <si>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</si>
  <si>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</si>
  <si>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</si>
  <si>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</si>
  <si>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</si>
  <si>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</si>
  <si>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</si>
  <si>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</si>
  <si>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</si>
  <si>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</si>
  <si>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</si>
  <si>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</si>
  <si>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</si>
  <si>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</si>
  <si>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</si>
  <si>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</si>
  <si>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</si>
  <si>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</si>
  <si>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</si>
  <si>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</si>
  <si>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</si>
  <si>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</si>
  <si>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</si>
  <si>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</si>
  <si>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</si>
  <si>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</si>
  <si>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</si>
  <si>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</si>
  <si>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</si>
  <si>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</si>
  <si>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</si>
  <si>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</si>
  <si>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</si>
  <si>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</si>
  <si>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</si>
  <si>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</si>
  <si>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</si>
  <si>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</si>
  <si>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</si>
  <si>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</si>
  <si>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</si>
  <si>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</si>
  <si>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</si>
  <si>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</si>
  <si>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</si>
  <si>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</si>
  <si>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</si>
  <si>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</si>
  <si>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</si>
  <si>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</si>
  <si>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</si>
  <si>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</si>
  <si>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</si>
  <si>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</si>
  <si>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</si>
  <si>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</si>
  <si>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</si>
  <si>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</si>
  <si>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</si>
  <si>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</si>
  <si>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</si>
  <si>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</si>
  <si>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</si>
  <si>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</si>
  <si>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</si>
  <si>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</si>
  <si>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</si>
  <si>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</si>
  <si>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</si>
  <si>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</si>
  <si>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</si>
  <si>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</si>
  <si>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</si>
  <si>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</si>
  <si>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</si>
  <si>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</si>
  <si>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</si>
  <si>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</si>
  <si>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</si>
  <si>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</si>
  <si>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</si>
  <si>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</si>
  <si>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</si>
  <si>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</si>
  <si>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</si>
  <si>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</si>
  <si>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</si>
  <si>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</si>
  <si>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</si>
  <si>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</si>
  <si>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</si>
  <si>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</si>
  <si>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</si>
  <si>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</si>
  <si>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</si>
  <si>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</si>
  <si>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</si>
  <si>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</si>
  <si>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</si>
  <si>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</si>
  <si>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</si>
  <si>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</si>
  <si>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</si>
  <si>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</si>
  <si>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</si>
  <si>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</si>
  <si>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</si>
  <si>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</si>
  <si>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</si>
  <si>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</si>
  <si>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</si>
  <si>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</si>
  <si>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</si>
  <si>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</si>
  <si>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</si>
  <si>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</si>
  <si>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</si>
  <si>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</si>
  <si>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</si>
  <si>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</si>
  <si>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</si>
  <si>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</si>
  <si>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</si>
  <si>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</si>
  <si>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</si>
  <si>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</si>
  <si>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</si>
  <si>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</si>
  <si>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</si>
  <si>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</si>
  <si>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</si>
  <si>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</si>
  <si>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</si>
  <si>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</si>
  <si>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</si>
  <si>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</si>
  <si>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</si>
  <si>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</si>
  <si>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</si>
  <si>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</si>
  <si>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</si>
  <si>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</si>
  <si>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</si>
  <si>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</si>
  <si>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</si>
  <si>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</si>
  <si>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</si>
  <si>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</si>
  <si>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</si>
  <si>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</si>
  <si>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</si>
  <si>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</si>
  <si>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</si>
  <si>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</si>
  <si>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</si>
  <si>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</si>
  <si>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</si>
  <si>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</si>
  <si>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</si>
  <si>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</si>
  <si>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</si>
  <si>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</si>
  <si>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</si>
  <si>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</si>
  <si>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</si>
  <si>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</si>
  <si>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</si>
  <si>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</si>
  <si>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</si>
  <si>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</si>
  <si>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</si>
  <si>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</si>
  <si>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</si>
  <si>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</si>
  <si>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</si>
  <si>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</si>
  <si>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</si>
  <si>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</si>
  <si>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</si>
  <si>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</si>
  <si>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</si>
  <si>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</si>
  <si>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</si>
  <si>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</si>
  <si>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</si>
  <si>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</si>
  <si>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</si>
  <si>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</si>
  <si>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</si>
  <si>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</si>
  <si>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</si>
  <si>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</si>
  <si>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</si>
  <si>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</si>
  <si>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</si>
  <si>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</si>
  <si>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</si>
  <si>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</si>
  <si>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</si>
  <si>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</si>
  <si>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</si>
  <si>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</si>
  <si>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</si>
  <si>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</si>
  <si>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</si>
  <si>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</si>
  <si>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</si>
  <si>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</si>
  <si>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</si>
  <si>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</si>
  <si>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</si>
  <si>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</si>
  <si>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</si>
  <si>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</si>
  <si>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</si>
  <si>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</si>
  <si>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</si>
  <si>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</si>
  <si>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</si>
  <si>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</si>
  <si>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</si>
  <si>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</si>
  <si>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</si>
  <si>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</si>
  <si>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</si>
  <si>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</si>
  <si>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</si>
  <si>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</si>
  <si>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</si>
  <si>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</si>
  <si>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</si>
  <si>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</si>
  <si>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</si>
  <si>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</si>
  <si>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</si>
  <si>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</si>
  <si>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</si>
  <si>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</si>
  <si>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</si>
  <si>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</si>
  <si>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</si>
  <si>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</si>
  <si>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</si>
  <si>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</si>
  <si>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</si>
  <si>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</si>
  <si>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</si>
  <si>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</si>
  <si>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</si>
  <si>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</si>
  <si>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</si>
  <si>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</si>
  <si>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</si>
  <si>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</si>
  <si>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</si>
  <si>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</si>
  <si>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</si>
  <si>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</si>
  <si>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</si>
  <si>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</si>
  <si>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</si>
  <si>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</si>
  <si>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</si>
  <si>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</si>
  <si>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</si>
  <si>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</si>
  <si>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</si>
  <si>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</si>
  <si>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</si>
  <si>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</si>
  <si>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</si>
  <si>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</si>
  <si>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</si>
  <si>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</si>
  <si>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</si>
  <si>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</si>
  <si>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</si>
  <si>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</si>
  <si>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</si>
  <si>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</si>
  <si>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</si>
  <si>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</si>
  <si>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</si>
  <si>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</si>
  <si>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</si>
  <si>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</si>
  <si>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</si>
  <si>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</si>
  <si>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</si>
  <si>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</si>
  <si>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</si>
  <si>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</si>
  <si>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</si>
  <si>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</si>
  <si>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</si>
  <si>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</si>
  <si>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</si>
  <si>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</si>
  <si>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</si>
  <si>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</si>
  <si>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</si>
  <si>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</si>
  <si>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</si>
  <si>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</si>
  <si>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</si>
  <si>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</si>
  <si>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</si>
  <si>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</si>
  <si>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</si>
  <si>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</si>
  <si>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</si>
  <si>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</si>
  <si>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</si>
  <si>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</si>
  <si>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</si>
  <si>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</si>
  <si>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</si>
  <si>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</si>
  <si>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</si>
  <si>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</si>
  <si>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</si>
  <si>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</si>
  <si>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</si>
  <si>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</si>
  <si>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</si>
  <si>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</si>
  <si>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</si>
  <si>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</si>
  <si>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</si>
  <si>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</si>
  <si>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</si>
  <si>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</si>
  <si>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</si>
  <si>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</si>
  <si>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</si>
  <si>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</si>
  <si>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</si>
  <si>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</si>
  <si>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</si>
  <si>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</si>
  <si>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</si>
  <si>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</si>
  <si>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</si>
  <si>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</si>
  <si>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</si>
  <si>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</si>
  <si>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</si>
  <si>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</si>
  <si>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</si>
  <si>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</si>
  <si>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</si>
  <si>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</si>
  <si>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</si>
  <si>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</si>
  <si>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</si>
  <si>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</si>
  <si>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</si>
  <si>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</si>
  <si>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</si>
  <si>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</si>
  <si>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</si>
  <si>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</si>
  <si>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</si>
  <si>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</si>
  <si>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</si>
  <si>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</si>
  <si>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</si>
  <si>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</si>
  <si>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</si>
  <si>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</si>
  <si>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</si>
  <si>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</si>
  <si>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</si>
  <si>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</si>
  <si>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</si>
  <si>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</si>
  <si>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</si>
  <si>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</si>
  <si>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</si>
  <si>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</si>
  <si>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</si>
  <si>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</si>
  <si>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</si>
  <si>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</si>
  <si>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</si>
  <si>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</si>
  <si>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</si>
  <si>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</si>
  <si>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</si>
  <si>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</si>
  <si>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</si>
  <si>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</si>
  <si>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</si>
  <si>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</si>
  <si>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</si>
  <si>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</si>
  <si>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</si>
  <si>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</si>
  <si>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</si>
  <si>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</si>
  <si>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</si>
  <si>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</si>
  <si>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</si>
  <si>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</si>
  <si>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</si>
  <si>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</si>
  <si>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</si>
  <si>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</si>
  <si>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</si>
  <si>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</si>
  <si>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</si>
  <si>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</si>
  <si>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</si>
  <si>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</si>
  <si>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</si>
  <si>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</si>
  <si>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</si>
  <si>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</si>
  <si>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</si>
  <si>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</si>
  <si>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</si>
  <si>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</si>
  <si>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</si>
  <si>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</si>
  <si>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</si>
  <si>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</si>
  <si>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</si>
  <si>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</si>
  <si>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</si>
  <si>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</si>
  <si>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</si>
  <si>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</si>
  <si>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</si>
  <si>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</si>
  <si>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</si>
  <si>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</si>
  <si>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</si>
  <si>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</si>
  <si>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</si>
  <si>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</si>
  <si>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</si>
  <si>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</si>
  <si>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</si>
  <si>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</si>
  <si>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</si>
  <si>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</si>
  <si>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</si>
  <si>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</si>
  <si>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</si>
  <si>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</si>
  <si>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</si>
  <si>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</si>
  <si>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</si>
  <si>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</si>
  <si>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</si>
  <si>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</si>
  <si>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</si>
  <si>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</si>
  <si>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</si>
  <si>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</si>
  <si>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</si>
  <si>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</si>
  <si>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</si>
  <si>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</si>
  <si>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</si>
  <si>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</si>
  <si>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</si>
  <si>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</si>
  <si>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</si>
  <si>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</si>
  <si>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</si>
  <si>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</si>
  <si>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</si>
  <si>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</si>
  <si>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</si>
  <si>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</si>
  <si>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</si>
  <si>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</si>
  <si>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</si>
  <si>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</si>
  <si>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</si>
  <si>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</si>
  <si>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</si>
  <si>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</si>
  <si>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</si>
  <si>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</si>
  <si>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</si>
  <si>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</si>
  <si>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</si>
  <si>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</si>
  <si>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</si>
  <si>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</si>
  <si>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</si>
  <si>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</si>
  <si>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</si>
  <si>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</si>
  <si>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</si>
  <si>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</si>
  <si>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</si>
  <si>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</si>
  <si>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</si>
  <si>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</si>
  <si>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</si>
  <si>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</si>
  <si>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</si>
  <si>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</si>
  <si>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</si>
  <si>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</si>
  <si>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</si>
  <si>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</si>
  <si>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</si>
  <si>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</si>
  <si>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</si>
  <si>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</si>
  <si>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</si>
  <si>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</si>
  <si>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</si>
  <si>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</si>
  <si>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</si>
  <si>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</si>
  <si>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</si>
  <si>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</si>
  <si>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</si>
  <si>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</si>
  <si>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</si>
  <si>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</si>
  <si>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</si>
  <si>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</si>
  <si>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</si>
  <si>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</si>
  <si>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</si>
  <si>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</si>
  <si>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</si>
  <si>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</si>
  <si>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</si>
  <si>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</si>
  <si>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</si>
  <si>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</si>
  <si>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</si>
  <si>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</si>
  <si>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</si>
  <si>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</si>
  <si>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</si>
  <si>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</si>
  <si>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</si>
  <si>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</si>
  <si>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</si>
  <si>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</si>
  <si>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</si>
  <si>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</si>
  <si>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</si>
  <si>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</si>
  <si>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</si>
  <si>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</si>
  <si>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</si>
  <si>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</si>
  <si>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</si>
  <si>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</si>
  <si>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</si>
  <si>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</si>
  <si>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</si>
  <si>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</si>
  <si>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</si>
  <si>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</si>
  <si>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</si>
  <si>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</si>
  <si>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</si>
  <si>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</si>
  <si>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</si>
  <si>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</si>
  <si>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</si>
  <si>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</si>
  <si>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</si>
  <si>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</si>
  <si>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</si>
  <si>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</si>
  <si>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</si>
  <si>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</si>
  <si>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</si>
  <si>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</si>
  <si>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</si>
  <si>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</si>
  <si>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</si>
  <si>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</si>
  <si>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</si>
  <si>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</si>
  <si>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</si>
  <si>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</si>
  <si>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</si>
  <si>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</si>
  <si>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</si>
  <si>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</si>
  <si>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</si>
  <si>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</si>
  <si>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</si>
  <si>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</si>
  <si>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</si>
  <si>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</si>
  <si>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</si>
  <si>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</si>
  <si>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</si>
  <si>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</si>
  <si>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</si>
  <si>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</si>
  <si>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</si>
  <si>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</si>
  <si>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</si>
  <si>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</si>
  <si>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</si>
  <si>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</si>
  <si>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</si>
  <si>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</si>
  <si>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</si>
  <si>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</si>
  <si>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</si>
  <si>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</si>
  <si>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</si>
  <si>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</si>
  <si>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</si>
  <si>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</si>
  <si>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</si>
  <si>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</si>
  <si>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</si>
  <si>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</si>
  <si>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</si>
  <si>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</si>
  <si>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</si>
  <si>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</si>
  <si>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</si>
  <si>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</si>
  <si>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</si>
  <si>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</si>
  <si>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</si>
  <si>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</si>
  <si>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</si>
  <si>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</si>
  <si>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</si>
  <si>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</si>
  <si>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</si>
  <si>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</si>
  <si>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</si>
  <si>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</si>
  <si>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</si>
  <si>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</si>
  <si>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</si>
  <si>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</si>
  <si>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</si>
  <si>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</si>
  <si>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</si>
  <si>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</si>
  <si>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</si>
  <si>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</si>
  <si>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</si>
  <si>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</si>
  <si>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</si>
  <si>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</si>
  <si>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</si>
  <si>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</si>
  <si>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</si>
  <si>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</si>
  <si>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</si>
  <si>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</si>
  <si>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</si>
  <si>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</si>
  <si>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</si>
  <si>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</si>
  <si>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</si>
  <si>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</si>
  <si>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</si>
  <si>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</si>
  <si>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</si>
  <si>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</si>
  <si>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</si>
  <si>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</si>
  <si>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</si>
  <si>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</si>
  <si>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</si>
  <si>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</si>
  <si>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</si>
  <si>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</si>
  <si>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</si>
  <si>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</si>
  <si>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</si>
  <si>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</si>
  <si>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</si>
  <si>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</si>
  <si>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</si>
  <si>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</si>
  <si>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</si>
  <si>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</si>
  <si>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</si>
  <si>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</si>
  <si>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</si>
  <si>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</si>
  <si>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</si>
  <si>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</si>
  <si>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</si>
  <si>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</si>
  <si>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</si>
  <si>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</si>
  <si>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</si>
  <si>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</si>
  <si>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</si>
  <si>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</si>
  <si>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</si>
  <si>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</si>
  <si>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</si>
  <si>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</si>
  <si>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</si>
  <si>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</si>
  <si>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</si>
  <si>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</si>
  <si>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</si>
  <si>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</si>
  <si>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</si>
  <si>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</si>
  <si>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</si>
  <si>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</si>
  <si>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</si>
  <si>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</si>
  <si>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</si>
  <si>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</si>
  <si>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</si>
  <si>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</si>
  <si>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</si>
  <si>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</si>
  <si>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</si>
  <si>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</si>
  <si>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</si>
  <si>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</si>
  <si>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</si>
  <si>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</si>
  <si>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</si>
  <si>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</si>
  <si>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</si>
  <si>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</si>
  <si>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</si>
  <si>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</si>
  <si>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</si>
  <si>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</si>
  <si>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</si>
  <si>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</si>
  <si>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</si>
  <si>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</si>
  <si>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</si>
  <si>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</si>
  <si>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</si>
  <si>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</si>
  <si>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</si>
  <si>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</si>
  <si>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</si>
  <si>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</si>
  <si>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</si>
  <si>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</si>
  <si>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</si>
  <si>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</si>
  <si>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</si>
  <si>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</si>
  <si>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</si>
  <si>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</si>
  <si>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</si>
  <si>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</si>
  <si>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</si>
  <si>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</si>
  <si>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</si>
  <si>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</si>
  <si>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</si>
  <si>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</si>
  <si>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</si>
  <si>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</si>
  <si>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</si>
  <si>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</si>
  <si>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</si>
  <si>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</si>
  <si>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</si>
  <si>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</si>
  <si>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</si>
  <si>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</si>
  <si>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</si>
  <si>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</si>
  <si>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</si>
  <si>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</si>
  <si>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</si>
  <si>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</si>
  <si>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</si>
  <si>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</si>
  <si>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</si>
  <si>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</si>
  <si>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</si>
  <si>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</si>
  <si>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</si>
  <si>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</si>
  <si>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</si>
  <si>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</si>
  <si>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</si>
  <si>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</si>
  <si>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</si>
  <si>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</si>
  <si>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</si>
  <si>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</si>
  <si>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</si>
  <si>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</si>
  <si>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</si>
  <si>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</si>
  <si>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</si>
  <si>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</si>
  <si>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</si>
  <si>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</si>
  <si>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</si>
  <si>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</si>
  <si>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</si>
  <si>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</si>
  <si>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</si>
  <si>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</si>
  <si>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</si>
  <si>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</si>
  <si>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</si>
  <si>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</si>
  <si>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</si>
  <si>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</si>
  <si>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</si>
  <si>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</si>
  <si>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</si>
  <si>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</si>
  <si>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</si>
  <si>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</si>
  <si>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</si>
  <si>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</si>
  <si>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</si>
  <si>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</si>
  <si>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</si>
  <si>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</si>
  <si>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</si>
  <si>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</si>
  <si>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</si>
  <si>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</si>
  <si>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</si>
  <si>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</si>
  <si>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</si>
  <si>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</si>
  <si>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</si>
  <si>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</si>
  <si>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</si>
  <si>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</si>
  <si>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</si>
  <si>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</si>
  <si>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</si>
  <si>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</si>
  <si>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</si>
  <si>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</si>
  <si>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</si>
  <si>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</si>
  <si>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</si>
  <si>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</si>
  <si>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</si>
  <si>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</si>
  <si>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</si>
  <si>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</si>
  <si>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</si>
  <si>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</si>
  <si>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</si>
  <si>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</si>
  <si>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</si>
  <si>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</si>
  <si>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</si>
  <si>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</si>
  <si>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</si>
  <si>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</si>
  <si>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</si>
  <si>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</si>
  <si>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</si>
  <si>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</si>
  <si>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</si>
  <si>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</si>
  <si>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</si>
  <si>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</si>
  <si>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</si>
  <si>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</si>
  <si>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</si>
  <si>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</si>
  <si>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</si>
  <si>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</si>
  <si>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</si>
  <si>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</si>
  <si>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</si>
  <si>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</si>
  <si>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</si>
  <si>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</si>
  <si>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</si>
  <si>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</si>
  <si>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</si>
  <si>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</si>
  <si>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</si>
  <si>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</si>
  <si>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</si>
  <si>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</si>
  <si>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</si>
  <si>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</si>
  <si>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</si>
  <si>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</si>
  <si>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</si>
  <si>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</si>
  <si>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</si>
  <si>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</si>
  <si>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</si>
  <si>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</si>
  <si>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</si>
  <si>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</si>
  <si>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</si>
  <si>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</si>
  <si>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</si>
  <si>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</si>
  <si>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</si>
  <si>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</si>
  <si>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</si>
  <si>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</si>
  <si>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</si>
  <si>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</si>
  <si>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</si>
  <si>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</si>
  <si>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</si>
  <si>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</si>
  <si>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</si>
  <si>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</si>
  <si>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</si>
  <si>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</si>
  <si>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</si>
  <si>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</si>
  <si>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</si>
  <si>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</si>
  <si>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</si>
  <si>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</si>
  <si>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</si>
  <si>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</si>
  <si>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</si>
  <si>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</si>
  <si>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</si>
  <si>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</si>
  <si>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</si>
  <si>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</si>
  <si>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</si>
  <si>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</si>
  <si>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</si>
  <si>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</si>
  <si>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</si>
  <si>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</si>
  <si>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</si>
  <si>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</si>
  <si>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</si>
  <si>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</si>
  <si>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</si>
  <si>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</si>
  <si>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</si>
  <si>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</si>
  <si>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</si>
  <si>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</si>
  <si>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</si>
  <si>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</si>
  <si>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</si>
  <si>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</si>
  <si>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</si>
  <si>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</si>
  <si>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</si>
  <si>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</si>
  <si>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</si>
  <si>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</si>
  <si>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</si>
  <si>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</si>
  <si>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</si>
  <si>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</si>
  <si>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</si>
  <si>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</si>
  <si>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</si>
  <si>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</si>
  <si>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</si>
  <si>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</si>
  <si>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</si>
  <si>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</si>
  <si>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</si>
  <si>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</si>
  <si>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</si>
  <si>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</si>
  <si>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</si>
  <si>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</si>
  <si>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</si>
  <si>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</si>
  <si>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</si>
  <si>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</si>
  <si>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</si>
  <si>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</si>
  <si>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</si>
  <si>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</si>
  <si>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</si>
  <si>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</si>
  <si>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</si>
  <si>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</si>
  <si>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</si>
  <si>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</si>
  <si>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</si>
  <si>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</si>
  <si>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</si>
  <si>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</si>
  <si>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</si>
  <si>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</si>
  <si>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</si>
  <si>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</si>
  <si>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</si>
  <si>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</si>
  <si>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</si>
  <si>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</si>
  <si>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</si>
  <si>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</si>
  <si>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</si>
  <si>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</si>
  <si>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</si>
  <si>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</si>
  <si>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</si>
  <si>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</si>
  <si>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</si>
  <si>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</si>
  <si>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</si>
  <si>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</si>
  <si>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</si>
  <si>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</si>
  <si>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</si>
  <si>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</si>
  <si>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</si>
  <si>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</si>
  <si>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</si>
  <si>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</si>
  <si>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</si>
  <si>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</si>
  <si>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</si>
  <si>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</si>
  <si>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</si>
  <si>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</si>
  <si>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</si>
  <si>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</si>
  <si>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</si>
  <si>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</si>
  <si>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</si>
  <si>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</si>
  <si>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</si>
  <si>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</si>
  <si>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</si>
  <si>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</si>
  <si>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</si>
  <si>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</si>
  <si>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</si>
  <si>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</si>
  <si>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</si>
  <si>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</si>
  <si>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</si>
  <si>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</si>
  <si>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</si>
  <si>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</si>
  <si>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</si>
  <si>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</si>
  <si>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</si>
  <si>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</si>
  <si>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</si>
  <si>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</si>
  <si>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</si>
  <si>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</si>
  <si>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</si>
  <si>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</si>
  <si>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</si>
  <si>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</si>
  <si>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</si>
  <si>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</si>
  <si>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</si>
  <si>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</si>
  <si>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</si>
  <si>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</si>
  <si>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</si>
  <si>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</si>
  <si>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</si>
  <si>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</si>
  <si>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</si>
  <si>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</si>
  <si>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</si>
  <si>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</si>
  <si>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</si>
  <si>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</si>
  <si>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</si>
  <si>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</si>
  <si>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</si>
  <si>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</si>
  <si>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</si>
  <si>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</si>
  <si>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</si>
  <si>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</si>
  <si>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</si>
  <si>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</si>
  <si>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</si>
  <si>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</si>
  <si>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</si>
  <si>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</si>
  <si>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</si>
  <si>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</si>
  <si>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</si>
  <si>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</si>
  <si>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</si>
  <si>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</si>
  <si>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</si>
  <si>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</si>
  <si>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</si>
  <si>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</si>
  <si>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</si>
  <si>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</si>
  <si>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</si>
  <si>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</si>
  <si>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</si>
  <si>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</si>
  <si>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</si>
  <si>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</si>
  <si>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</si>
  <si>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</si>
  <si>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</si>
  <si>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</si>
  <si>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</si>
  <si>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</si>
  <si>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</si>
  <si>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</si>
  <si>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</si>
  <si>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</si>
  <si>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</si>
  <si>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</si>
  <si>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</si>
  <si>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</si>
  <si>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</si>
  <si>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</si>
  <si>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</si>
  <si>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</si>
  <si>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</si>
  <si>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</si>
  <si>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</si>
  <si>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</si>
  <si>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</si>
  <si>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</si>
  <si>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</si>
  <si>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</si>
  <si>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</si>
  <si>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</si>
  <si>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</si>
  <si>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</si>
  <si>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</si>
  <si>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</si>
  <si>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</si>
  <si>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</si>
  <si>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</si>
  <si>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</si>
  <si>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</si>
  <si>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</si>
  <si>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</si>
  <si>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</si>
  <si>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</si>
  <si>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</si>
  <si>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</si>
  <si>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</si>
  <si>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</si>
  <si>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</si>
  <si>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</si>
  <si>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</si>
  <si>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</si>
  <si>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</si>
  <si>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</si>
  <si>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</si>
  <si>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</si>
  <si>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</si>
  <si>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</si>
  <si>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</si>
  <si>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</si>
  <si>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</si>
  <si>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</si>
  <si>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</si>
  <si>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</si>
  <si>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</si>
  <si>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</si>
  <si>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</si>
  <si>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</si>
  <si>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</si>
  <si>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</si>
  <si>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</si>
  <si>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</si>
  <si>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</si>
  <si>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</si>
  <si>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</si>
  <si>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</si>
  <si>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</si>
  <si>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</si>
  <si>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</si>
  <si>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</si>
  <si>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</si>
  <si>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</si>
  <si>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</si>
  <si>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</si>
  <si>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</si>
  <si>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</si>
  <si>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</si>
  <si>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</si>
  <si>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</si>
  <si>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</si>
  <si>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</si>
  <si>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</si>
  <si>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</si>
  <si>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</si>
  <si>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</si>
  <si>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</si>
  <si>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</si>
  <si>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</si>
  <si>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</si>
  <si>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</si>
  <si>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</si>
  <si>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</si>
  <si>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</si>
  <si>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</si>
  <si>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</si>
  <si>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</si>
  <si>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</si>
  <si>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</si>
  <si>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</si>
  <si>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</si>
  <si>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</si>
  <si>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</si>
  <si>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</si>
  <si>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</si>
  <si>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</si>
  <si>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</si>
  <si>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</si>
  <si>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</si>
  <si>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</si>
  <si>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</si>
  <si>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</si>
  <si>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</si>
  <si>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</si>
  <si>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</si>
  <si>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</si>
  <si>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</si>
  <si>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</si>
  <si>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</si>
  <si>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</si>
  <si>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</si>
  <si>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</si>
  <si>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</si>
  <si>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</si>
  <si>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</si>
  <si>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</si>
  <si>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</si>
  <si>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</si>
  <si>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</si>
  <si>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</si>
  <si>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</si>
  <si>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</si>
  <si>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</si>
  <si>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</si>
  <si>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</si>
  <si>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</si>
  <si>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</si>
  <si>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</si>
  <si>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</si>
  <si>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</si>
  <si>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</si>
  <si>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</si>
  <si>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</si>
  <si>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</si>
  <si>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</si>
  <si>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</si>
  <si>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</si>
  <si>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</si>
  <si>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</si>
  <si>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</si>
  <si>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</si>
  <si>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</si>
  <si>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</si>
  <si>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</si>
  <si>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</si>
  <si>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</si>
  <si>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</si>
  <si>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</si>
  <si>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</si>
  <si>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</si>
  <si>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</si>
  <si>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</si>
  <si>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</si>
  <si>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</si>
  <si>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</si>
  <si>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</si>
  <si>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</si>
  <si>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</si>
  <si>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</si>
  <si>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</si>
  <si>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</si>
  <si>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</si>
  <si>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</si>
  <si>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</si>
  <si>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</si>
  <si>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</si>
  <si>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</si>
  <si>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</si>
  <si>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</si>
  <si>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</si>
  <si>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</si>
  <si>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</si>
  <si>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</si>
  <si>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</si>
  <si>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</si>
  <si>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</si>
  <si>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</si>
  <si>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</si>
  <si>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</si>
  <si>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</si>
  <si>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</si>
  <si>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</si>
  <si>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</si>
  <si>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</si>
  <si>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</si>
  <si>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</si>
  <si>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</si>
  <si>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</si>
  <si>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</si>
  <si>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</si>
  <si>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</si>
  <si>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</si>
  <si>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</si>
  <si>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</si>
  <si>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</si>
  <si>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</si>
  <si>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</si>
  <si>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</si>
  <si>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</si>
  <si>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</si>
  <si>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</si>
  <si>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</si>
  <si>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</si>
  <si>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</si>
  <si>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</si>
  <si>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</si>
  <si>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</si>
  <si>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</si>
  <si>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</si>
  <si>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</si>
  <si>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</si>
  <si>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</si>
  <si>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</si>
  <si>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</si>
  <si>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</si>
  <si>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</si>
  <si>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</si>
  <si>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</si>
  <si>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</si>
  <si>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</si>
  <si>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</si>
  <si>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</si>
  <si>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</si>
  <si>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</si>
  <si>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</si>
  <si>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</si>
  <si>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</si>
  <si>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</si>
  <si>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</si>
  <si>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</si>
  <si>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</si>
  <si>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</si>
  <si>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</si>
  <si>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</si>
  <si>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</si>
  <si>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</si>
  <si>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</si>
  <si>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</si>
  <si>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</si>
  <si>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</si>
  <si>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</si>
  <si>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</si>
  <si>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</si>
  <si>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</si>
  <si>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</si>
  <si>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</si>
  <si>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</si>
  <si>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</si>
  <si>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</si>
  <si>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</si>
  <si>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</si>
  <si>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</si>
  <si>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</si>
  <si>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</si>
  <si>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</si>
  <si>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</si>
  <si>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</si>
  <si>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</si>
  <si>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</si>
  <si>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</si>
  <si>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</si>
  <si>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</si>
  <si>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</si>
  <si>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</si>
  <si>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</si>
  <si>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</si>
  <si>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</si>
  <si>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</si>
  <si>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</si>
  <si>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</si>
  <si>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</si>
  <si>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</si>
  <si>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</si>
  <si>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</si>
  <si>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</si>
  <si>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</si>
  <si>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</si>
  <si>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</si>
  <si>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</si>
  <si>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</si>
  <si>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</si>
  <si>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</si>
  <si>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</si>
  <si>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</si>
  <si>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</si>
  <si>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</si>
  <si>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</si>
  <si>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</si>
  <si>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</si>
  <si>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</si>
  <si>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</si>
  <si>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</si>
  <si>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</si>
  <si>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</si>
  <si>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</si>
  <si>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</si>
  <si>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</si>
  <si>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</si>
  <si>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</si>
  <si>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</si>
  <si>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</si>
  <si>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</si>
  <si>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</si>
  <si>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</si>
  <si>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</si>
  <si>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</si>
  <si>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</si>
  <si>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</si>
  <si>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</si>
  <si>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</si>
  <si>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</si>
  <si>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</si>
  <si>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</si>
  <si>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</si>
  <si>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</si>
  <si>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</si>
  <si>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</si>
  <si>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</si>
  <si>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</si>
  <si>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</si>
  <si>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</si>
  <si>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</si>
  <si>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</si>
  <si>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</si>
  <si>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</si>
  <si>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</si>
  <si>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</si>
  <si>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</si>
  <si>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</si>
  <si>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</si>
  <si>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</si>
  <si>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</si>
  <si>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</si>
  <si>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</si>
  <si>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</si>
  <si>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</si>
  <si>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</si>
  <si>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</si>
  <si>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</si>
  <si>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</si>
  <si>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</si>
  <si>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</si>
  <si>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</si>
  <si>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</si>
  <si>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</si>
  <si>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</si>
  <si>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</si>
  <si>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</si>
  <si>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</si>
  <si>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</si>
  <si>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</si>
  <si>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</si>
  <si>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</si>
  <si>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</si>
  <si>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</si>
  <si>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</si>
  <si>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</si>
  <si>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</si>
  <si>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</si>
  <si>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</si>
  <si>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</si>
  <si>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</si>
  <si>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</si>
  <si>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</si>
  <si>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</si>
  <si>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</si>
  <si>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</si>
  <si>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</si>
  <si>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</si>
  <si>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</si>
  <si>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</si>
  <si>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</si>
  <si>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</si>
  <si>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</si>
  <si>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</si>
  <si>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</si>
  <si>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</si>
  <si>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</si>
  <si>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</si>
  <si>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</si>
  <si>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</si>
  <si>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</si>
  <si>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</si>
  <si>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</si>
  <si>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</si>
  <si>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</si>
  <si>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</si>
  <si>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</si>
  <si>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</si>
  <si>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</si>
  <si>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</si>
  <si>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</si>
  <si>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</si>
  <si>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</si>
  <si>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</si>
  <si>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</si>
  <si>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</si>
  <si>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</si>
  <si>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</si>
  <si>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</si>
  <si>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</si>
  <si>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</si>
  <si>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</si>
  <si>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</si>
  <si>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</si>
  <si>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</si>
  <si>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</si>
  <si>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</si>
  <si>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</si>
  <si>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</si>
  <si>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</si>
  <si>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</si>
  <si>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</si>
  <si>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</si>
  <si>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</si>
  <si>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</si>
  <si>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</si>
  <si>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</si>
  <si>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</si>
  <si>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</si>
  <si>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</si>
  <si>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</si>
  <si>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</si>
  <si>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</si>
  <si>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</si>
  <si>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</si>
  <si>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</si>
  <si>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</si>
  <si>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</si>
  <si>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</si>
  <si>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</si>
  <si>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</si>
  <si>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</si>
  <si>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</si>
  <si>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</si>
  <si>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</si>
  <si>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</si>
  <si>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</si>
  <si>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</si>
  <si>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</si>
  <si>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</si>
  <si>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</si>
  <si>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</si>
  <si>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</si>
  <si>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</si>
  <si>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</si>
  <si>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</si>
  <si>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</si>
  <si>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</si>
  <si>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</si>
  <si>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</si>
  <si>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</si>
  <si>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</si>
  <si>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</si>
  <si>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</si>
  <si>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</si>
  <si>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</si>
  <si>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</si>
  <si>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</si>
  <si>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</si>
  <si>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</si>
  <si>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</si>
  <si>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</si>
  <si>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</si>
  <si>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</si>
  <si>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</si>
  <si>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</si>
  <si>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</si>
  <si>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</si>
  <si>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</si>
  <si>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</si>
  <si>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</si>
  <si>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</si>
  <si>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</si>
  <si>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</si>
  <si>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</si>
  <si>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</si>
  <si>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</si>
  <si>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</si>
  <si>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</si>
  <si>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</si>
  <si>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</si>
  <si>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</si>
  <si>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</si>
  <si>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</si>
  <si>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</si>
  <si>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</si>
  <si>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</si>
  <si>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</si>
  <si>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</si>
  <si>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</si>
  <si>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</si>
  <si>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</si>
  <si>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</si>
  <si>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</si>
  <si>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</si>
  <si>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</si>
  <si>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</si>
  <si>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</si>
  <si>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</si>
  <si>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</si>
  <si>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</si>
  <si>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</si>
  <si>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</si>
  <si>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</si>
  <si>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</si>
  <si>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</si>
  <si>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</si>
  <si>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</si>
  <si>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</si>
  <si>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</si>
  <si>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</si>
  <si>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</si>
  <si>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</si>
  <si>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</si>
  <si>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</si>
  <si>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</si>
  <si>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</si>
  <si>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</si>
  <si>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</si>
  <si>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</si>
  <si>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</si>
  <si>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</si>
  <si>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</si>
  <si>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</si>
  <si>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</si>
  <si>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</si>
  <si>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</si>
  <si>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</si>
  <si>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</si>
  <si>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</si>
  <si>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</si>
  <si>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</si>
  <si>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</si>
  <si>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</si>
  <si>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</si>
  <si>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</si>
  <si>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</si>
  <si>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</si>
  <si>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</si>
  <si>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</si>
  <si>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</si>
  <si>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</si>
  <si>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</si>
  <si>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</si>
  <si>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</si>
  <si>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</si>
  <si>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</si>
  <si>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</si>
  <si>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</si>
  <si>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</si>
  <si>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</si>
  <si>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</si>
  <si>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</si>
  <si>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</si>
  <si>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</si>
  <si>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</si>
  <si>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</si>
  <si>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</si>
  <si>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</si>
  <si>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</si>
  <si>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</si>
  <si>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</si>
  <si>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</si>
  <si>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</si>
  <si>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</si>
  <si>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</si>
  <si>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</si>
  <si>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</si>
  <si>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</si>
  <si>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</si>
  <si>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</si>
  <si>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</si>
  <si>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</si>
  <si>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</si>
  <si>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</si>
  <si>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</si>
  <si>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</si>
  <si>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</si>
  <si>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</si>
  <si>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</si>
  <si>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</si>
  <si>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</si>
  <si>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</si>
  <si>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</si>
  <si>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</si>
  <si>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</si>
  <si>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</si>
  <si>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</si>
  <si>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</si>
  <si>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</si>
  <si>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</si>
  <si>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</si>
  <si>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</si>
  <si>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</si>
  <si>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</si>
  <si>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</si>
  <si>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</si>
  <si>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</si>
  <si>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</si>
  <si>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</si>
  <si>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</si>
  <si>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</si>
  <si>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</si>
  <si>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</si>
  <si>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</si>
  <si>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</si>
  <si>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</si>
  <si>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</si>
  <si>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</si>
  <si>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</si>
  <si>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</si>
  <si>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</si>
  <si>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</si>
  <si>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</si>
  <si>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</si>
  <si>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</si>
  <si>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</si>
  <si>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</si>
  <si>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</si>
  <si>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</si>
  <si>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</si>
  <si>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</si>
  <si>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</si>
  <si>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</si>
  <si>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</si>
  <si>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</si>
  <si>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</si>
  <si>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</si>
  <si>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</si>
  <si>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</si>
  <si>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</si>
  <si>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</si>
  <si>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</si>
  <si>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</si>
  <si>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</si>
  <si>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</si>
  <si>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</si>
  <si>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</si>
  <si>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</si>
  <si>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</si>
  <si>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</si>
  <si>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</si>
  <si>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</si>
  <si>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</si>
  <si>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</si>
  <si>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</si>
  <si>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</si>
  <si>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</si>
  <si>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</si>
  <si>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</si>
  <si>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</si>
  <si>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</si>
  <si>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</si>
  <si>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</si>
  <si>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</si>
  <si>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</si>
  <si>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</si>
  <si>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</si>
  <si>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</si>
  <si>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</si>
  <si>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</si>
  <si>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</si>
  <si>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</si>
  <si>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</si>
  <si>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</si>
  <si>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</si>
  <si>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</si>
  <si>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</si>
  <si>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</si>
  <si>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</si>
  <si>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</si>
  <si>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</si>
  <si>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</si>
  <si>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</si>
  <si>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</si>
  <si>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</si>
  <si>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</si>
  <si>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</si>
  <si>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</si>
  <si>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</si>
  <si>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</si>
  <si>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</si>
  <si>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</si>
  <si>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</si>
  <si>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</si>
  <si>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</si>
  <si>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</si>
  <si>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</si>
  <si>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</si>
  <si>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</si>
  <si>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</si>
  <si>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</si>
  <si>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</si>
  <si>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</si>
  <si>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</si>
  <si>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</si>
  <si>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</si>
  <si>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</si>
  <si>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</si>
  <si>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</si>
  <si>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</si>
  <si>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</si>
  <si>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</si>
  <si>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</si>
  <si>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</si>
  <si>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</si>
  <si>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</si>
  <si>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</si>
  <si>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</si>
  <si>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</si>
  <si>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</si>
  <si>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</si>
  <si>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</si>
  <si>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</si>
  <si>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</si>
  <si>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</si>
  <si>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</si>
  <si>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</si>
  <si>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</si>
  <si>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</si>
  <si>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</si>
  <si>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</si>
  <si>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</si>
  <si>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</si>
  <si>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</si>
  <si>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</si>
  <si>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</si>
  <si>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</si>
  <si>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</si>
  <si>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</si>
  <si>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</si>
  <si>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</si>
  <si>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</si>
  <si>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</si>
  <si>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</si>
  <si>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</si>
  <si>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</si>
  <si>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</si>
  <si>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</si>
  <si>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</si>
  <si>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</si>
  <si>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</si>
  <si>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</si>
  <si>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</si>
  <si>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</si>
  <si>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</si>
  <si>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</si>
  <si>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</si>
  <si>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</si>
  <si>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</si>
  <si>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</si>
  <si>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</si>
  <si>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</si>
  <si>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</si>
  <si>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</si>
  <si>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</si>
  <si>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</si>
  <si>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</si>
  <si>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</si>
  <si>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</si>
  <si>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</si>
  <si>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</si>
  <si>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</si>
  <si>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</si>
  <si>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</si>
  <si>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</si>
  <si>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</si>
  <si>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</si>
  <si>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</si>
  <si>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</si>
  <si>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</si>
  <si>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</si>
  <si>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</si>
  <si>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</si>
  <si>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</si>
  <si>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</si>
  <si>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</si>
  <si>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</si>
  <si>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</si>
  <si>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</si>
  <si>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</si>
  <si>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</si>
  <si>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</si>
  <si>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</si>
  <si>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</si>
  <si>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</si>
  <si>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</si>
  <si>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</si>
  <si>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</si>
  <si>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</si>
  <si>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</si>
  <si>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</si>
  <si>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</si>
  <si>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</si>
  <si>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</si>
  <si>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</si>
  <si>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</si>
  <si>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</si>
  <si>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</si>
  <si>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</si>
  <si>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</si>
  <si>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</si>
  <si>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</si>
  <si>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</si>
  <si>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</si>
  <si>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</si>
  <si>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</si>
  <si>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</si>
  <si>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</si>
  <si>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</si>
  <si>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</si>
  <si>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</si>
  <si>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</si>
  <si>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</si>
  <si>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</si>
  <si>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</si>
  <si>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</si>
  <si>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</si>
  <si>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</si>
  <si>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</si>
  <si>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</si>
  <si>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</si>
  <si>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</si>
  <si>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</si>
  <si>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</si>
  <si>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</si>
  <si>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</si>
  <si>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</si>
  <si>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</si>
  <si>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</si>
  <si>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</si>
  <si>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</si>
  <si>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</si>
  <si>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</si>
  <si>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</si>
  <si>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</si>
  <si>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</si>
  <si>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</si>
  <si>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</si>
  <si>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</si>
  <si>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</si>
  <si>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</si>
  <si>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</si>
  <si>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</si>
  <si>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</si>
  <si>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</si>
  <si>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</si>
  <si>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</si>
  <si>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</si>
  <si>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</si>
  <si>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</si>
  <si>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</si>
  <si>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</si>
  <si>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</si>
  <si>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</si>
  <si>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</si>
  <si>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</si>
  <si>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</si>
  <si>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</si>
  <si>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</si>
  <si>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</si>
  <si>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</si>
  <si>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</si>
  <si>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</si>
  <si>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</si>
  <si>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</si>
  <si>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</si>
  <si>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</si>
  <si>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</si>
  <si>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</si>
  <si>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</si>
  <si>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</si>
  <si>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</si>
  <si>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</si>
  <si>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</si>
  <si>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</si>
  <si>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</si>
  <si>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</si>
  <si>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</si>
  <si>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</si>
  <si>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</si>
  <si>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</si>
  <si>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</si>
  <si>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</si>
  <si>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</si>
  <si>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</si>
  <si>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</si>
  <si>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</si>
  <si>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</si>
  <si>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</si>
  <si>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</si>
  <si>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</si>
  <si>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</si>
  <si>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</si>
  <si>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</si>
  <si>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</si>
  <si>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</si>
  <si>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</si>
  <si>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</si>
  <si>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</si>
  <si>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</si>
  <si>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</si>
  <si>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</si>
  <si>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</si>
  <si>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</si>
  <si>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</si>
  <si>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</si>
  <si>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</si>
  <si>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</si>
  <si>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</si>
  <si>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</si>
  <si>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</si>
  <si>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</si>
  <si>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</si>
  <si>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</si>
  <si>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</si>
  <si>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</si>
  <si>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</si>
  <si>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</si>
  <si>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</si>
  <si>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</si>
  <si>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</si>
  <si>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</si>
  <si>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</si>
  <si>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</si>
  <si>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</si>
  <si>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</si>
  <si>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</si>
  <si>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</si>
  <si>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</si>
  <si>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</si>
  <si>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</si>
  <si>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</si>
  <si>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</si>
  <si>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</si>
  <si>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</si>
  <si>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</si>
  <si>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</si>
  <si>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</si>
  <si>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</si>
  <si>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</si>
  <si>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</si>
  <si>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</si>
  <si>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</si>
  <si>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</si>
  <si>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</si>
  <si>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</si>
  <si>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</si>
  <si>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</si>
  <si>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</si>
  <si>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</si>
  <si>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</si>
  <si>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</si>
  <si>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</si>
  <si>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</si>
  <si>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</si>
  <si>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</si>
  <si>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</si>
  <si>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</si>
  <si>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</si>
  <si>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</si>
  <si>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</si>
  <si>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</si>
  <si>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</si>
  <si>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</si>
  <si>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</si>
  <si>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</si>
  <si>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</si>
  <si>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</si>
  <si>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</si>
  <si>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</si>
  <si>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</si>
  <si>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</si>
  <si>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</si>
  <si>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</si>
  <si>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</si>
  <si>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</si>
  <si>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</si>
  <si>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</si>
  <si>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</si>
  <si>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</si>
  <si>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</si>
  <si>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</si>
  <si>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</si>
  <si>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</si>
  <si>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</si>
  <si>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</si>
  <si>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</si>
  <si>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</si>
  <si>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</si>
  <si>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</si>
  <si>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</si>
  <si>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</si>
  <si>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</si>
  <si>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</si>
  <si>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</si>
  <si>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</si>
  <si>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</si>
  <si>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</si>
  <si>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</si>
  <si>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</si>
  <si>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</si>
  <si>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</si>
  <si>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</si>
  <si>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</si>
  <si>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</si>
  <si>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</si>
  <si>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</si>
  <si>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</si>
  <si>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</si>
  <si>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</si>
  <si>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</si>
  <si>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</si>
  <si>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</si>
  <si>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</si>
  <si>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</si>
  <si>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</si>
  <si>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</si>
  <si>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</si>
  <si>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</si>
  <si>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</si>
  <si>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</si>
  <si>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</si>
  <si>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</si>
  <si>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</si>
  <si>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</si>
  <si>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</si>
  <si>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</si>
  <si>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</si>
  <si>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</si>
  <si>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</si>
  <si>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</si>
  <si>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</si>
  <si>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</si>
  <si>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</si>
  <si>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</si>
  <si>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</si>
  <si>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</si>
  <si>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</si>
  <si>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</si>
  <si>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</si>
  <si>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</si>
  <si>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</si>
  <si>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</si>
  <si>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</si>
  <si>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</si>
  <si>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</si>
  <si>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</si>
  <si>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</si>
  <si>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</si>
  <si>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</si>
  <si>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</si>
  <si>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</si>
  <si>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</si>
  <si>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</si>
  <si>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</si>
  <si>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</si>
  <si>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</si>
  <si>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</si>
  <si>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</si>
  <si>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</si>
  <si>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</si>
  <si>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</si>
  <si>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</si>
  <si>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</si>
  <si>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</si>
  <si>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</si>
  <si>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</si>
  <si>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</si>
  <si>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</si>
  <si>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</si>
  <si>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</si>
  <si>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</si>
  <si>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</si>
  <si>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</si>
  <si>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</si>
  <si>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</si>
  <si>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</si>
  <si>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</si>
  <si>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</si>
  <si>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</si>
  <si>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</si>
  <si>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</si>
  <si>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</si>
  <si>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</si>
  <si>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</si>
  <si>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</si>
  <si>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</si>
  <si>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</si>
  <si>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</si>
  <si>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</si>
  <si>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</si>
  <si>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</si>
  <si>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</si>
  <si>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</si>
  <si>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</si>
  <si>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</si>
  <si>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</si>
  <si>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</si>
  <si>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</si>
  <si>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</si>
  <si>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</si>
  <si>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</si>
  <si>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</si>
  <si>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</si>
  <si>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</si>
  <si>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</si>
  <si>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</si>
  <si>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</si>
  <si>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</si>
  <si>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</si>
  <si>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</si>
  <si>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</si>
  <si>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</si>
  <si>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</si>
  <si>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</si>
  <si>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</si>
  <si>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</si>
  <si>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</si>
  <si>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</si>
  <si>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</si>
  <si>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</si>
  <si>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</si>
  <si>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</si>
  <si>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</si>
  <si>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</si>
  <si>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</si>
  <si>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</si>
  <si>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</si>
  <si>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</si>
  <si>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</si>
  <si>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</si>
  <si>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</si>
  <si>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</si>
  <si>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</si>
  <si>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</si>
  <si>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</si>
  <si>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</si>
  <si>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</si>
  <si>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</si>
  <si>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</si>
  <si>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</si>
  <si>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</si>
  <si>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</si>
  <si>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</si>
  <si>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</si>
  <si>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</si>
  <si>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</si>
  <si>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</si>
  <si>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</si>
  <si>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</si>
  <si>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</si>
  <si>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</si>
  <si>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</si>
  <si>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</si>
  <si>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</si>
  <si>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</si>
  <si>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</si>
  <si>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</si>
  <si>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</si>
  <si>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</si>
  <si>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</si>
  <si>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</si>
  <si>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</si>
  <si>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</si>
  <si>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</si>
  <si>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</si>
  <si>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</si>
  <si>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</si>
  <si>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</si>
  <si>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</si>
  <si>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</si>
  <si>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</si>
  <si>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</si>
  <si>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</si>
  <si>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</si>
  <si>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</si>
  <si>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</si>
  <si>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</si>
  <si>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</si>
  <si>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</si>
  <si>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</si>
  <si>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</si>
  <si>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</si>
  <si>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</si>
  <si>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</si>
  <si>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</si>
  <si>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</si>
  <si>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</si>
  <si>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</si>
  <si>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</si>
  <si>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</si>
  <si>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</si>
  <si>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</si>
  <si>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</si>
  <si>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</si>
  <si>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</si>
  <si>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</si>
  <si>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</si>
  <si>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</si>
  <si>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</si>
  <si>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</si>
  <si>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</si>
  <si>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</si>
  <si>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</si>
  <si>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</si>
  <si>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</si>
  <si>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</si>
  <si>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</si>
  <si>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</si>
  <si>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</si>
  <si>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</si>
  <si>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</si>
  <si>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</si>
  <si>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</si>
  <si>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</si>
  <si>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</si>
  <si>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</si>
  <si>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</si>
  <si>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</si>
  <si>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</si>
  <si>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</si>
  <si>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</si>
  <si>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</si>
  <si>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</si>
  <si>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</si>
  <si>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</si>
  <si>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</si>
  <si>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</si>
  <si>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</si>
  <si>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</si>
  <si>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</si>
  <si>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</si>
  <si>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</si>
  <si>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</si>
  <si>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</si>
  <si>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</si>
  <si>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</si>
  <si>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</si>
  <si>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</si>
  <si>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</si>
  <si>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</si>
  <si>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</si>
  <si>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</si>
  <si>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</si>
  <si>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</si>
  <si>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</si>
  <si>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</si>
  <si>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</si>
  <si>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</si>
  <si>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</si>
  <si>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</si>
  <si>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</si>
  <si>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</si>
  <si>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</si>
  <si>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</si>
  <si>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</si>
  <si>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</si>
  <si>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</si>
  <si>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</si>
  <si>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</si>
  <si>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</si>
  <si>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</si>
  <si>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</si>
  <si>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</si>
  <si>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</si>
  <si>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</si>
  <si>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</si>
  <si>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</si>
  <si>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</si>
  <si>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</si>
  <si>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</si>
  <si>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</si>
  <si>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</si>
  <si>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</si>
  <si>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</si>
  <si>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</si>
  <si>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</si>
  <si>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</si>
  <si>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</si>
  <si>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</si>
  <si>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</si>
  <si>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</si>
  <si>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</si>
  <si>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</si>
  <si>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</si>
  <si>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</si>
  <si>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</si>
  <si>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</si>
  <si>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</si>
  <si>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</si>
  <si>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</si>
  <si>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</si>
  <si>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</si>
  <si>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</si>
  <si>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</si>
  <si>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</si>
  <si>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</si>
  <si>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</si>
  <si>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</si>
  <si>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</si>
  <si>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</si>
  <si>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</si>
  <si>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</si>
  <si>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</si>
  <si>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</si>
  <si>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</si>
  <si>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</si>
  <si>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</si>
  <si>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</si>
  <si>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</si>
  <si>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</si>
  <si>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</si>
  <si>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</si>
  <si>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</si>
  <si>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</si>
  <si>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</si>
  <si>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</si>
  <si>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</si>
  <si>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</si>
  <si>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</si>
  <si>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</si>
  <si>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</si>
  <si>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</si>
  <si>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</si>
  <si>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</si>
  <si>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</si>
  <si>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</si>
  <si>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</si>
  <si>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</si>
  <si>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</si>
  <si>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</si>
  <si>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</si>
  <si>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</si>
  <si>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</si>
  <si>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</si>
  <si>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</si>
  <si>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</si>
  <si>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</si>
  <si>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</si>
  <si>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</si>
  <si>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</si>
  <si>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</si>
  <si>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</si>
  <si>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</si>
  <si>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</si>
  <si>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</si>
  <si>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</si>
  <si>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</si>
  <si>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</si>
  <si>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</si>
  <si>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</si>
  <si>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</si>
  <si>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</si>
  <si>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</si>
  <si>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</si>
  <si>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</si>
  <si>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</si>
  <si>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</si>
  <si>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</si>
  <si>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</si>
  <si>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</si>
  <si>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</si>
  <si>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</si>
  <si>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</si>
  <si>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</si>
  <si>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</si>
  <si>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</si>
  <si>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</si>
  <si>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</si>
  <si>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</si>
  <si>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</si>
  <si>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</si>
  <si>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</si>
  <si>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</si>
  <si>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</si>
  <si>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</si>
  <si>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</si>
  <si>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</si>
  <si>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</si>
  <si>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</si>
  <si>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</si>
  <si>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</si>
  <si>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</si>
  <si>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</si>
  <si>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</si>
  <si>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</si>
  <si>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</si>
  <si>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</si>
  <si>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</si>
  <si>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</si>
  <si>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</si>
  <si>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</si>
  <si>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</si>
  <si>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</si>
  <si>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</si>
  <si>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</si>
  <si>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</si>
  <si>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</si>
  <si>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</si>
  <si>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</si>
  <si>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</si>
  <si>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</si>
  <si>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</si>
  <si>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</si>
  <si>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</si>
  <si>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</si>
  <si>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</si>
  <si>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</si>
  <si>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</si>
  <si>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</si>
  <si>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</si>
  <si>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</si>
  <si>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</si>
  <si>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</si>
  <si>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</si>
  <si>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</si>
  <si>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</si>
  <si>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</si>
  <si>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</si>
  <si>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</si>
  <si>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</si>
  <si>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</si>
  <si>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</si>
  <si>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</si>
  <si>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</si>
  <si>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</si>
  <si>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</si>
  <si>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</si>
  <si>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</si>
  <si>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</si>
  <si>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</si>
  <si>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</si>
  <si>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</si>
  <si>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</si>
  <si>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</si>
  <si>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</si>
  <si>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</si>
  <si>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</si>
  <si>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</si>
  <si>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</si>
  <si>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</si>
  <si>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</si>
  <si>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</si>
  <si>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</si>
  <si>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</si>
  <si>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</si>
  <si>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</si>
  <si>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</si>
  <si>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</si>
  <si>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</si>
  <si>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</si>
  <si>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</si>
  <si>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</si>
  <si>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</si>
  <si>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</si>
  <si>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</si>
  <si>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</si>
  <si>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</si>
  <si>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</si>
  <si>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</si>
  <si>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</si>
  <si>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</si>
  <si>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</si>
  <si>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</si>
  <si>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</si>
  <si>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</si>
  <si>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</si>
  <si>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</si>
  <si>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</si>
  <si>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</si>
  <si>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</si>
  <si>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</si>
  <si>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</si>
  <si>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</si>
  <si>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</si>
  <si>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</si>
  <si>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</si>
  <si>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</si>
  <si>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</si>
  <si>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</si>
  <si>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</si>
  <si>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</si>
  <si>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</si>
  <si>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</si>
  <si>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</si>
  <si>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</si>
  <si>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</si>
  <si>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</si>
  <si>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</si>
  <si>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</si>
  <si>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</si>
  <si>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</si>
  <si>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</si>
  <si>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</si>
  <si>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</si>
  <si>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</si>
  <si>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</si>
  <si>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</si>
  <si>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</si>
  <si>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</si>
  <si>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</si>
  <si>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</si>
  <si>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</si>
  <si>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</si>
  <si>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</si>
  <si>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</si>
  <si>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</si>
  <si>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</si>
  <si>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</si>
  <si>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</si>
  <si>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</si>
  <si>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</si>
  <si>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</si>
  <si>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</si>
  <si>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</si>
  <si>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</si>
  <si>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</si>
  <si>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</si>
  <si>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</si>
  <si>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</si>
  <si>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</si>
  <si>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</si>
  <si>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</si>
  <si>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</si>
  <si>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</si>
  <si>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</si>
  <si>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</si>
  <si>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</si>
  <si>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</si>
  <si>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</si>
  <si>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</si>
  <si>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</si>
  <si>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</si>
  <si>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</si>
  <si>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</si>
  <si>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</si>
  <si>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</si>
  <si>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</si>
  <si>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</si>
  <si>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</si>
  <si>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</si>
  <si>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</si>
  <si>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</si>
  <si>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</si>
  <si>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</si>
  <si>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</si>
  <si>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</si>
  <si>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</si>
  <si>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</si>
  <si>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</si>
  <si>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</si>
  <si>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</si>
  <si>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</si>
  <si>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</si>
  <si>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</si>
  <si>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</si>
  <si>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</si>
  <si>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</si>
  <si>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</si>
  <si>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</si>
  <si>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</si>
  <si>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</si>
  <si>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</si>
  <si>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</si>
  <si>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</si>
  <si>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</si>
  <si>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</si>
  <si>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</si>
  <si>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</si>
  <si>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</si>
  <si>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</si>
  <si>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</si>
  <si>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</si>
  <si>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</si>
  <si>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</si>
  <si>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</si>
  <si>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</si>
  <si>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</si>
  <si>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</si>
  <si>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</si>
  <si>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</si>
  <si>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</si>
  <si>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</si>
  <si>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</si>
  <si>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</si>
  <si>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</si>
  <si>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</si>
  <si>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</si>
  <si>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</si>
  <si>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</si>
  <si>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</si>
  <si>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</si>
  <si>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</si>
  <si>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</si>
  <si>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</si>
  <si>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</si>
  <si>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</si>
  <si>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</si>
  <si>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</si>
  <si>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</si>
  <si>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</si>
  <si>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</si>
  <si>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</si>
  <si>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</si>
  <si>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</si>
  <si>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</si>
  <si>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</si>
  <si>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</si>
  <si>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</si>
  <si>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</si>
  <si>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</si>
  <si>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</si>
  <si>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</si>
  <si>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</si>
  <si>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</si>
  <si>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</si>
  <si>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</si>
  <si>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</si>
  <si>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</si>
  <si>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</si>
  <si>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</si>
  <si>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</si>
  <si>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</si>
  <si>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</si>
  <si>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</si>
  <si>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</si>
  <si>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</si>
  <si>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</si>
  <si>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</si>
  <si>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</si>
  <si>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</si>
  <si>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</si>
  <si>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</si>
  <si>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</si>
  <si>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</si>
  <si>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</si>
  <si>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</si>
  <si>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</si>
  <si>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</si>
  <si>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</si>
  <si>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</si>
  <si>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</si>
  <si>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</si>
  <si>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</si>
  <si>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</si>
  <si>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</si>
  <si>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</si>
  <si>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</si>
  <si>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</si>
  <si>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</si>
  <si>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</si>
  <si>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</si>
  <si>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</si>
  <si>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</si>
  <si>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</si>
  <si>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</si>
  <si>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</si>
  <si>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</si>
  <si>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</si>
  <si>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</si>
  <si>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</si>
  <si>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</si>
  <si>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</si>
  <si>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</si>
  <si>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</si>
  <si>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</si>
  <si>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</si>
  <si>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</si>
  <si>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</si>
  <si>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</si>
  <si>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</si>
  <si>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</si>
  <si>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</si>
  <si>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</si>
  <si>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</si>
  <si>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</si>
  <si>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</si>
  <si>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</si>
  <si>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</si>
  <si>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</si>
  <si>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</si>
  <si>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</si>
  <si>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</si>
  <si>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</si>
  <si>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</si>
  <si>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</si>
  <si>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</si>
  <si>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</si>
  <si>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</si>
  <si>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</si>
  <si>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</si>
  <si>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</si>
  <si>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</si>
  <si>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</si>
  <si>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</si>
  <si>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</si>
  <si>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</si>
  <si>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</si>
  <si>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</si>
  <si>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</si>
  <si>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</si>
  <si>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</si>
  <si>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</si>
  <si>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</si>
  <si>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</si>
  <si>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</si>
  <si>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</si>
  <si>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</si>
  <si>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</si>
  <si>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</si>
  <si>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</si>
  <si>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</si>
  <si>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</si>
  <si>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</si>
  <si>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</si>
  <si>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</si>
  <si>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</si>
  <si>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</si>
  <si>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</si>
  <si>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</si>
  <si>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</si>
  <si>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</si>
  <si>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</si>
  <si>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</si>
  <si>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</si>
  <si>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</si>
  <si>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</si>
  <si>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</si>
  <si>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</si>
  <si>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</si>
  <si>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</si>
  <si>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</si>
  <si>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</si>
  <si>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</si>
  <si>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</si>
  <si>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</si>
  <si>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</si>
  <si>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</si>
  <si>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</si>
  <si>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</si>
  <si>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</si>
  <si>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</si>
  <si>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</si>
  <si>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</si>
  <si>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</si>
  <si>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</si>
  <si>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</si>
  <si>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</si>
  <si>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</si>
  <si>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</si>
  <si>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</si>
  <si>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</si>
  <si>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</si>
  <si>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</si>
  <si>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</si>
  <si>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</si>
  <si>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</si>
  <si>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</si>
  <si>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</si>
  <si>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</si>
  <si>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</si>
  <si>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</si>
  <si>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</si>
  <si>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</si>
  <si>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</si>
  <si>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</si>
  <si>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</si>
  <si>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</si>
  <si>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</si>
  <si>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</si>
  <si>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</si>
  <si>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</si>
  <si>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</si>
  <si>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</si>
  <si>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</si>
  <si>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</si>
  <si>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</si>
  <si>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</si>
  <si>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</si>
  <si>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</si>
  <si>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</si>
  <si>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</si>
  <si>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</si>
  <si>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</si>
  <si>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</si>
  <si>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</si>
  <si>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</si>
  <si>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</si>
  <si>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</si>
  <si>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</si>
  <si>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</si>
  <si>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</si>
  <si>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</si>
  <si>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</si>
  <si>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</si>
  <si>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</si>
  <si>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</si>
  <si>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</si>
  <si>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</si>
  <si>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</si>
  <si>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</si>
  <si>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</si>
  <si>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</si>
  <si>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</si>
  <si>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</si>
  <si>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</si>
  <si>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</si>
  <si>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</si>
  <si>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</si>
  <si>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</si>
  <si>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</si>
  <si>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</si>
  <si>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</si>
  <si>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</si>
  <si>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</si>
  <si>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</si>
  <si>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</si>
  <si>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</si>
  <si>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</si>
  <si>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</si>
  <si>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</si>
  <si>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</si>
  <si>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</si>
  <si>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</si>
  <si>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</si>
  <si>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</si>
  <si>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</si>
  <si>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</si>
  <si>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</si>
  <si>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</si>
  <si>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</si>
  <si>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</si>
  <si>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</si>
  <si>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</si>
  <si>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</si>
  <si>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</si>
  <si>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</si>
  <si>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</si>
  <si>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</si>
  <si>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</si>
  <si>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</si>
  <si>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</si>
  <si>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</si>
  <si>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</si>
  <si>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</si>
  <si>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</si>
  <si>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</si>
  <si>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</si>
  <si>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</si>
  <si>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</si>
  <si>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</si>
  <si>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</si>
  <si>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</si>
  <si>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</si>
  <si>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</si>
  <si>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</si>
  <si>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</si>
  <si>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</si>
  <si>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</si>
  <si>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</si>
  <si>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</si>
  <si>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</si>
  <si>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</si>
  <si>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</si>
  <si>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</si>
  <si>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</si>
  <si>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</si>
  <si>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</si>
  <si>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</si>
  <si>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</si>
  <si>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</si>
  <si>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</si>
  <si>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</si>
  <si>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</si>
  <si>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</si>
  <si>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</si>
  <si>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</si>
  <si>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</si>
  <si>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</si>
  <si>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</si>
  <si>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</si>
  <si>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</si>
  <si>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</si>
  <si>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</si>
  <si>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</si>
  <si>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</si>
  <si>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</si>
  <si>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</si>
  <si>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</si>
  <si>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</si>
  <si>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</si>
  <si>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</si>
  <si>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</si>
  <si>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</si>
  <si>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</si>
  <si>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</si>
  <si>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</si>
  <si>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</si>
  <si>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</si>
  <si>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</si>
  <si>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</si>
  <si>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</si>
  <si>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</si>
  <si>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</si>
  <si>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</si>
  <si>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</si>
  <si>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</si>
  <si>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</si>
  <si>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</si>
  <si>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</si>
  <si>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</si>
  <si>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</si>
  <si>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</si>
  <si>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</si>
  <si>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</si>
  <si>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</si>
  <si>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</si>
  <si>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</si>
  <si>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</si>
  <si>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</si>
  <si>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</si>
  <si>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</si>
  <si>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</si>
  <si>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</si>
  <si>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</si>
  <si>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</si>
  <si>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</si>
  <si>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</si>
  <si>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</si>
  <si>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</si>
  <si>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</si>
  <si>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</si>
  <si>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</si>
  <si>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</si>
  <si>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</si>
  <si>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</si>
  <si>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</si>
  <si>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</si>
  <si>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</si>
  <si>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</si>
  <si>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</si>
  <si>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</si>
  <si>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</si>
  <si>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</si>
  <si>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</si>
  <si>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</si>
  <si>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</si>
  <si>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</si>
  <si>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</si>
  <si>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</si>
  <si>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</si>
  <si>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</si>
  <si>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</si>
  <si>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</si>
  <si>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</si>
  <si>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</si>
  <si>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</si>
  <si>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</si>
  <si>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</si>
  <si>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</si>
  <si>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</si>
  <si>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</si>
  <si>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</si>
  <si>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</si>
  <si>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</si>
  <si>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</si>
  <si>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</si>
  <si>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</si>
  <si>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</si>
  <si>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</si>
  <si>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</si>
  <si>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</si>
  <si>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</si>
  <si>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</si>
  <si>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</si>
  <si>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</si>
  <si>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</si>
  <si>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</si>
  <si>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</si>
  <si>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</si>
  <si>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</si>
  <si>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</si>
  <si>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</si>
  <si>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</si>
  <si>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</si>
  <si>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</si>
  <si>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</si>
  <si>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</si>
  <si>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</si>
  <si>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</si>
  <si>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</si>
  <si>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</si>
  <si>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</si>
  <si>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</si>
  <si>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</si>
  <si>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</si>
  <si>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</si>
  <si>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</si>
  <si>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</si>
  <si>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</si>
  <si>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</si>
  <si>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</si>
  <si>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</si>
  <si>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</si>
  <si>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</si>
  <si>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</si>
  <si>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</si>
  <si>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</si>
  <si>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</si>
  <si>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</si>
  <si>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</si>
  <si>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</si>
  <si>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</si>
  <si>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</si>
  <si>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</si>
  <si>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</si>
  <si>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</si>
  <si>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</si>
  <si>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</si>
  <si>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</si>
  <si>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</si>
  <si>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</si>
  <si>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</si>
  <si>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</si>
  <si>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</si>
  <si>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</si>
  <si>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</si>
  <si>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</si>
  <si>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</si>
  <si>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</si>
  <si>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</si>
  <si>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</si>
  <si>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</si>
  <si>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</si>
  <si>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</si>
  <si>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</si>
  <si>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</si>
  <si>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</si>
  <si>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</si>
  <si>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</si>
  <si>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</si>
  <si>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</si>
  <si>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</si>
  <si>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</si>
  <si>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</si>
  <si>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</si>
  <si>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</si>
  <si>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</si>
  <si>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</si>
  <si>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</si>
  <si>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</si>
  <si>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</si>
  <si>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</si>
  <si>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</si>
  <si>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</si>
  <si>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</si>
  <si>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</si>
  <si>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</si>
  <si>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</si>
  <si>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</si>
  <si>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</si>
  <si>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</si>
  <si>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</si>
  <si>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</si>
  <si>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</si>
  <si>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</si>
  <si>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</si>
  <si>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</si>
  <si>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</si>
  <si>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</si>
  <si>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</si>
  <si>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</si>
  <si>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</si>
  <si>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</si>
  <si>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</si>
  <si>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</si>
  <si>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</si>
  <si>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</si>
  <si>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</si>
  <si>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</si>
  <si>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</si>
  <si>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</si>
  <si>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</si>
  <si>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</si>
  <si>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</si>
  <si>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</si>
  <si>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</si>
  <si>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</si>
  <si>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</si>
  <si>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</si>
  <si>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</si>
  <si>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</si>
  <si>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</si>
  <si>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</si>
  <si>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</si>
  <si>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</si>
  <si>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</si>
  <si>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</si>
  <si>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</si>
  <si>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</si>
  <si>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</si>
  <si>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</si>
  <si>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</si>
  <si>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</si>
  <si>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</si>
  <si>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</si>
  <si>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</si>
  <si>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</si>
  <si>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</si>
  <si>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</si>
  <si>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</si>
  <si>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</si>
  <si>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</si>
  <si>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</si>
  <si>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</si>
  <si>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</si>
  <si>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</si>
  <si>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</si>
  <si>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</si>
  <si>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</si>
  <si>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</si>
  <si>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</si>
  <si>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</si>
  <si>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</si>
  <si>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</si>
  <si>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</si>
  <si>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</si>
  <si>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</si>
  <si>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</si>
  <si>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</si>
  <si>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</si>
  <si>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</si>
  <si>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</si>
  <si>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</si>
  <si>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</si>
  <si>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</si>
  <si>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</si>
  <si>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</si>
  <si>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</si>
  <si>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</si>
  <si>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</si>
  <si>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</si>
  <si>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</si>
  <si>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</si>
  <si>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</si>
  <si>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</si>
  <si>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</si>
  <si>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</si>
  <si>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</si>
  <si>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</si>
  <si>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</si>
  <si>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</si>
  <si>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</si>
  <si>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</si>
  <si>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</si>
  <si>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</si>
  <si>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</si>
  <si>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</si>
  <si>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</si>
  <si>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</si>
  <si>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</si>
  <si>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</si>
  <si>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</si>
  <si>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</si>
  <si>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</si>
  <si>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</si>
  <si>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</si>
  <si>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</si>
  <si>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</si>
  <si>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</si>
  <si>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</si>
  <si>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</si>
  <si>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</si>
  <si>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</si>
  <si>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</si>
  <si>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</si>
  <si>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</si>
  <si>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</si>
  <si>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</si>
  <si>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</si>
  <si>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</si>
  <si>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</si>
  <si>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</si>
  <si>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</si>
  <si>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</si>
  <si>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</si>
  <si>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</si>
  <si>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</si>
  <si>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</si>
  <si>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</si>
  <si>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</si>
  <si>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</si>
  <si>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</si>
  <si>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</si>
  <si>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</si>
  <si>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</si>
  <si>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</si>
  <si>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</si>
  <si>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</si>
  <si>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</si>
  <si>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</si>
  <si>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</si>
  <si>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</si>
  <si>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</si>
  <si>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</si>
  <si>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</si>
  <si>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</si>
  <si>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</si>
  <si>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</si>
  <si>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</si>
  <si>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</si>
  <si>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</si>
  <si>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</si>
  <si>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</si>
  <si>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</si>
  <si>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</si>
  <si>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</si>
  <si>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</si>
  <si>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</si>
  <si>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</si>
  <si>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</si>
  <si>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</si>
  <si>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</si>
  <si>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</si>
  <si>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</si>
  <si>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</si>
  <si>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</si>
  <si>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</si>
  <si>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</si>
  <si>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</si>
  <si>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</si>
  <si>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</si>
  <si>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</si>
  <si>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</si>
  <si>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</si>
  <si>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</si>
  <si>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</si>
  <si>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</si>
  <si>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</si>
  <si>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</si>
  <si>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</si>
  <si>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</si>
  <si>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</si>
  <si>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</si>
  <si>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</si>
  <si>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</si>
  <si>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</si>
  <si>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</si>
  <si>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</si>
  <si>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</si>
  <si>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</si>
  <si>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</si>
  <si>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</si>
  <si>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</si>
  <si>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</si>
  <si>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</si>
  <si>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</si>
  <si>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</si>
  <si>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</si>
  <si>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</si>
  <si>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</si>
  <si>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</si>
  <si>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</si>
  <si>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</si>
  <si>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</si>
  <si>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</si>
  <si>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</si>
  <si>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</si>
  <si>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</si>
  <si>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</si>
  <si>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</si>
  <si>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</si>
  <si>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</si>
  <si>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</si>
  <si>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</si>
  <si>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</si>
  <si>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</si>
  <si>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</si>
  <si>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</si>
  <si>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</si>
  <si>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</si>
  <si>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</si>
  <si>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</si>
  <si>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</si>
  <si>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</si>
  <si>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</si>
  <si>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</si>
  <si>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</si>
  <si>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</si>
  <si>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</si>
  <si>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</si>
  <si>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</si>
  <si>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</si>
  <si>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</si>
  <si>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</si>
  <si>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</si>
  <si>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</si>
  <si>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</si>
  <si>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</si>
  <si>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</si>
  <si>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</si>
  <si>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</si>
  <si>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</si>
  <si>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</si>
  <si>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</si>
  <si>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</si>
  <si>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</si>
  <si>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</si>
  <si>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</si>
  <si>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</si>
  <si>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</si>
  <si>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</si>
  <si>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</si>
  <si>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</si>
  <si>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</si>
  <si>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</si>
  <si>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</si>
  <si>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</si>
  <si>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</si>
  <si>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</si>
  <si>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</si>
  <si>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</si>
  <si>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</si>
  <si>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</si>
  <si>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</si>
  <si>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</si>
  <si>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</si>
  <si>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</si>
  <si>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</si>
  <si>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</si>
  <si>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</si>
  <si>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</si>
  <si>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</si>
  <si>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</si>
  <si>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</si>
  <si>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</si>
  <si>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</si>
  <si>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</si>
  <si>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</si>
  <si>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</si>
  <si>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</si>
  <si>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</si>
  <si>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</si>
  <si>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</si>
  <si>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</si>
  <si>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</si>
  <si>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</si>
  <si>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</si>
  <si>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</si>
  <si>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</si>
  <si>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</si>
  <si>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</si>
  <si>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</si>
  <si>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</si>
  <si>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</si>
  <si>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</si>
  <si>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</si>
  <si>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</si>
  <si>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</si>
  <si>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</si>
  <si>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</si>
  <si>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</si>
  <si>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</si>
  <si>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</si>
  <si>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</si>
  <si>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</si>
  <si>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</si>
  <si>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</si>
  <si>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</si>
  <si>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</si>
  <si>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</si>
  <si>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</si>
  <si>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</si>
  <si>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</si>
  <si>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</si>
  <si>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</si>
  <si>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</si>
  <si>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</si>
  <si>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</si>
  <si>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</si>
  <si>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</si>
  <si>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</si>
  <si>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</si>
  <si>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</si>
  <si>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</si>
  <si>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</si>
  <si>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</si>
  <si>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</si>
  <si>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</si>
  <si>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</si>
  <si>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</si>
  <si>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</si>
  <si>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</si>
  <si>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</si>
  <si>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</si>
  <si>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</si>
  <si>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</si>
  <si>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</si>
  <si>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</si>
  <si>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</si>
  <si>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</si>
  <si>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</si>
  <si>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</si>
  <si>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</si>
  <si>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</si>
  <si>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</si>
  <si>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</si>
  <si>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</si>
  <si>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</si>
  <si>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</si>
  <si>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</si>
  <si>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</si>
  <si>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</si>
  <si>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</si>
  <si>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</si>
  <si>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</si>
  <si>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</si>
  <si>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</si>
  <si>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</si>
  <si>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</si>
  <si>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</si>
  <si>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</si>
  <si>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</si>
  <si>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</si>
  <si>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</si>
  <si>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</si>
  <si>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</si>
  <si>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</si>
  <si>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</si>
  <si>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</si>
  <si>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</si>
  <si>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</si>
  <si>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</si>
  <si>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</si>
  <si>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</si>
  <si>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</si>
  <si>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</si>
  <si>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</si>
  <si>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</si>
  <si>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</si>
  <si>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</si>
  <si>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</si>
  <si>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</si>
  <si>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</si>
  <si>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</si>
  <si>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</si>
  <si>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</si>
  <si>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</si>
  <si>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</si>
  <si>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</si>
  <si>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</si>
  <si>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</si>
  <si>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</si>
  <si>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</si>
  <si>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</si>
  <si>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</si>
  <si>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</si>
  <si>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</si>
  <si>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</si>
  <si>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</si>
  <si>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</si>
  <si>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</si>
  <si>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</si>
  <si>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</si>
  <si>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</si>
  <si>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</si>
  <si>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</si>
  <si>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</si>
  <si>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</si>
  <si>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</si>
  <si>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</si>
  <si>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</si>
  <si>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</si>
  <si>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</si>
  <si>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</si>
  <si>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</si>
  <si>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</si>
  <si>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</si>
  <si>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</si>
  <si>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</si>
  <si>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</si>
  <si>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</si>
  <si>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</si>
  <si>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</si>
  <si>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</si>
  <si>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</si>
  <si>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</si>
  <si>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</si>
  <si>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</si>
  <si>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</si>
  <si>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</si>
  <si>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</si>
  <si>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</si>
  <si>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</si>
  <si>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</si>
  <si>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</si>
  <si>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</si>
  <si>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</si>
  <si>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</si>
  <si>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</si>
  <si>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</si>
  <si>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</si>
  <si>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</si>
  <si>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</si>
  <si>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</si>
  <si>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</si>
  <si>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</si>
  <si>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</si>
  <si>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</si>
  <si>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</si>
  <si>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</si>
  <si>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</si>
  <si>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</si>
  <si>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</si>
  <si>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</si>
  <si>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</si>
  <si>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</si>
  <si>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</si>
  <si>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</si>
  <si>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</si>
  <si>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</si>
  <si>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</si>
  <si>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</si>
  <si>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</si>
  <si>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</si>
  <si>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</si>
  <si>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</si>
  <si>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</si>
  <si>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</si>
  <si>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</si>
  <si>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</si>
  <si>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</si>
  <si>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</si>
  <si>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</si>
  <si>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</si>
  <si>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</si>
  <si>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</si>
  <si>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</si>
  <si>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</si>
  <si>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</si>
  <si>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</si>
  <si>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</si>
  <si>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</si>
  <si>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</si>
  <si>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</si>
  <si>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</si>
  <si>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</si>
  <si>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</si>
  <si>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</si>
  <si>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</si>
  <si>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</si>
  <si>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</si>
  <si>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</si>
  <si>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</si>
  <si>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</si>
  <si>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</si>
  <si>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</si>
  <si>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</si>
  <si>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</si>
  <si>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</si>
  <si>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</si>
  <si>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</si>
  <si>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</si>
  <si>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</si>
  <si>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</si>
  <si>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</si>
  <si>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</si>
  <si>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</si>
  <si>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</si>
  <si>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</si>
  <si>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</si>
  <si>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</si>
  <si>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</si>
  <si>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</si>
  <si>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</si>
  <si>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</si>
  <si>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</si>
  <si>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</si>
  <si>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</si>
  <si>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</si>
  <si>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</si>
  <si>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</si>
  <si>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</si>
  <si>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</si>
  <si>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</si>
  <si>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</si>
  <si>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</si>
  <si>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</si>
  <si>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</si>
  <si>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</si>
  <si>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</si>
  <si>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</si>
  <si>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</si>
  <si>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</si>
  <si>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</si>
  <si>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</si>
  <si>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</si>
  <si>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</si>
  <si>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</si>
  <si>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</si>
  <si>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</si>
  <si>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</si>
  <si>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</si>
  <si>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</si>
  <si>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</si>
  <si>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</si>
  <si>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</si>
  <si>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</si>
  <si>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</si>
  <si>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</si>
  <si>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</si>
  <si>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</si>
  <si>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</si>
  <si>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</si>
  <si>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</si>
  <si>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</si>
  <si>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</si>
  <si>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</si>
  <si>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</si>
  <si>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</si>
  <si>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</si>
  <si>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</si>
  <si>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</si>
  <si>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</si>
  <si>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</si>
  <si>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</si>
  <si>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</si>
  <si>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</si>
  <si>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</si>
  <si>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</si>
  <si>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</si>
  <si>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</si>
  <si>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</si>
  <si>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</si>
  <si>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</si>
  <si>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</si>
  <si>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</si>
  <si>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</si>
  <si>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</si>
  <si>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</si>
  <si>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</si>
  <si>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</si>
  <si>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</si>
  <si>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</si>
  <si>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</si>
  <si>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</si>
  <si>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</si>
  <si>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</si>
  <si>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</si>
  <si>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</si>
  <si>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</si>
  <si>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</si>
  <si>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</si>
  <si>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</si>
  <si>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</si>
  <si>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</si>
  <si>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</si>
  <si>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</si>
  <si>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</si>
  <si>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</si>
  <si>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</si>
  <si>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</si>
  <si>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</si>
  <si>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</si>
  <si>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</si>
  <si>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</si>
  <si>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</si>
  <si>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</si>
  <si>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</si>
  <si>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</si>
  <si>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</si>
  <si>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</si>
  <si>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</si>
  <si>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</si>
  <si>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</si>
  <si>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</si>
  <si>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</si>
  <si>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</si>
  <si>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</si>
  <si>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</si>
  <si>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</si>
  <si>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</si>
  <si>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</si>
  <si>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</si>
  <si>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</si>
  <si>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</si>
  <si>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</si>
  <si>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</si>
  <si>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</si>
  <si>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</si>
  <si>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</si>
  <si>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</si>
  <si>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</si>
  <si>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</si>
  <si>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</si>
  <si>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</si>
  <si>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</si>
  <si>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</si>
  <si>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</si>
  <si>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</si>
  <si>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</si>
  <si>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</si>
  <si>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</si>
  <si>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</si>
  <si>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</si>
  <si>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</si>
  <si>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</si>
  <si>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</si>
  <si>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</si>
  <si>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</si>
  <si>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</si>
  <si>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</si>
  <si>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</si>
  <si>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</si>
  <si>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</si>
  <si>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</si>
  <si>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</si>
  <si>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</si>
  <si>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</si>
  <si>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</si>
  <si>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</si>
  <si>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</si>
  <si>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</si>
  <si>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</si>
  <si>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</si>
  <si>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</si>
  <si>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</si>
  <si>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</si>
  <si>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</si>
  <si>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</si>
  <si>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</si>
  <si>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</si>
  <si>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</si>
  <si>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</si>
  <si>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</si>
  <si>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</si>
  <si>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</si>
  <si>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</si>
  <si>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</si>
  <si>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</si>
  <si>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</si>
  <si>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</si>
  <si>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</si>
  <si>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</si>
  <si>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</si>
  <si>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</si>
  <si>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</si>
  <si>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</si>
  <si>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</si>
  <si>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</si>
  <si>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</si>
  <si>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</si>
  <si>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</si>
  <si>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</si>
  <si>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</si>
  <si>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</si>
  <si>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</si>
  <si>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</si>
  <si>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</si>
  <si>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</si>
  <si>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</si>
  <si>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</si>
  <si>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</si>
  <si>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</si>
  <si>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</si>
  <si>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</si>
  <si>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</si>
  <si>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</si>
  <si>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</si>
  <si>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</si>
  <si>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</si>
  <si>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</si>
  <si>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</si>
  <si>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</si>
  <si>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</si>
  <si>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</si>
  <si>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</si>
  <si>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</si>
  <si>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</si>
  <si>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</si>
  <si>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</si>
  <si>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</si>
  <si>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</si>
  <si>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</si>
  <si>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</si>
  <si>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</si>
  <si>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</si>
  <si>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</si>
  <si>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</si>
  <si>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</si>
  <si>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</si>
  <si>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</si>
  <si>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</si>
  <si>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</si>
  <si>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</si>
  <si>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</si>
  <si>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</si>
  <si>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</si>
  <si>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</si>
  <si>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</si>
  <si>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</si>
  <si>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</si>
  <si>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</si>
  <si>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</si>
  <si>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</si>
  <si>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</si>
  <si>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</si>
  <si>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</si>
  <si>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</si>
  <si>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</si>
  <si>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</si>
  <si>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</si>
  <si>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</si>
  <si>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</si>
  <si>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</si>
  <si>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</si>
  <si>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</si>
  <si>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</si>
  <si>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</si>
  <si>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</si>
  <si>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</si>
  <si>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</si>
  <si>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</si>
  <si>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</si>
  <si>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</si>
  <si>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</si>
  <si>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</si>
  <si>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</si>
  <si>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</si>
  <si>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</si>
  <si>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</si>
  <si>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</si>
  <si>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</si>
  <si>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</si>
  <si>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</si>
  <si>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</si>
  <si>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</si>
  <si>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</si>
  <si>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</si>
  <si>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</si>
  <si>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</si>
  <si>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</si>
  <si>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</si>
  <si>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</si>
  <si>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</si>
  <si>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</si>
  <si>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</si>
  <si>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</si>
  <si>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</si>
  <si>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</si>
  <si>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</si>
  <si>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</si>
  <si>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</si>
  <si>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</si>
  <si>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</si>
  <si>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</si>
  <si>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</si>
  <si>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</si>
  <si>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</si>
  <si>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</si>
  <si>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</si>
  <si>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</si>
  <si>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</si>
  <si>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</si>
  <si>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</si>
  <si>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</si>
  <si>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</si>
  <si>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</si>
  <si>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</si>
  <si>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</si>
  <si>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</si>
  <si>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</si>
  <si>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</si>
  <si>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</si>
  <si>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</si>
  <si>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</si>
  <si>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</si>
  <si>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</si>
  <si>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</si>
  <si>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</si>
  <si>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</si>
  <si>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</si>
  <si>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</si>
  <si>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</si>
  <si>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</si>
  <si>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</si>
  <si>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</si>
  <si>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</si>
  <si>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</si>
  <si>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</si>
  <si>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</si>
  <si>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</si>
  <si>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</si>
  <si>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</si>
  <si>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</si>
  <si>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</si>
  <si>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</si>
  <si>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</si>
  <si>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</si>
  <si>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</si>
  <si>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</si>
  <si>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</si>
  <si>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</si>
  <si>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</si>
  <si>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</si>
  <si>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</si>
  <si>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</si>
  <si>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</si>
  <si>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</si>
  <si>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</si>
  <si>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</si>
  <si>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</si>
  <si>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</si>
  <si>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</si>
  <si>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</si>
  <si>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</si>
  <si>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</si>
  <si>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</si>
  <si>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</si>
  <si>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</si>
  <si>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</si>
  <si>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</si>
  <si>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</si>
  <si>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</si>
  <si>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</si>
  <si>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</si>
  <si>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</si>
  <si>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</si>
  <si>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</si>
  <si>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</si>
  <si>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</si>
  <si>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</si>
  <si>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</si>
  <si>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</si>
  <si>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</si>
  <si>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</si>
  <si>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</si>
  <si>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</si>
  <si>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</si>
  <si>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</si>
  <si>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</si>
  <si>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</si>
  <si>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</si>
  <si>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</si>
  <si>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</si>
  <si>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</si>
  <si>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</si>
  <si>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</si>
  <si>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</si>
  <si>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</si>
  <si>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</si>
  <si>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</si>
  <si>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</si>
  <si>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</si>
  <si>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</si>
  <si>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</si>
  <si>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</si>
  <si>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</si>
  <si>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</si>
  <si>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</si>
  <si>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</si>
  <si>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</si>
  <si>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</si>
  <si>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</si>
  <si>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</si>
  <si>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</si>
  <si>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</si>
  <si>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</si>
  <si>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</si>
  <si>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</si>
  <si>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</si>
  <si>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</si>
  <si>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</si>
  <si>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</si>
  <si>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</si>
  <si>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</si>
  <si>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</si>
  <si>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</si>
  <si>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</si>
  <si>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</si>
  <si>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</si>
  <si>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</si>
  <si>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</si>
  <si>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</si>
  <si>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</si>
  <si>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</si>
  <si>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</si>
  <si>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</si>
  <si>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</si>
  <si>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</si>
  <si>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</si>
  <si>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</si>
  <si>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</si>
  <si>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</si>
  <si>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</si>
  <si>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</si>
  <si>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</si>
  <si>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</si>
  <si>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</si>
  <si>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</si>
  <si>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</si>
  <si>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</si>
  <si>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</si>
  <si>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</si>
  <si>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</si>
  <si>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</si>
  <si>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</si>
  <si>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</si>
  <si>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</si>
  <si>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</si>
  <si>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</si>
  <si>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</si>
  <si>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</si>
  <si>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</si>
  <si>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</si>
  <si>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</si>
  <si>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</si>
  <si>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</si>
  <si>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</si>
  <si>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</si>
  <si>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</si>
  <si>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</si>
  <si>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</si>
  <si>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</si>
  <si>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</si>
  <si>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</si>
  <si>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</si>
  <si>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</si>
  <si>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</si>
  <si>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</si>
  <si>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</si>
  <si>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</si>
  <si>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</si>
  <si>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</si>
  <si>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</si>
  <si>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</si>
  <si>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</si>
  <si>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</si>
  <si>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</si>
  <si>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</si>
  <si>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</si>
  <si>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</si>
  <si>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</si>
  <si>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</si>
  <si>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</si>
  <si>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</si>
  <si>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</si>
  <si>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</si>
  <si>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</si>
  <si>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</si>
  <si>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</si>
  <si>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</si>
  <si>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</si>
  <si>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</si>
  <si>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</si>
  <si>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</si>
  <si>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</si>
  <si>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</si>
  <si>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</si>
  <si>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</si>
  <si>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</si>
  <si>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</si>
  <si>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</si>
  <si>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</si>
  <si>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</si>
  <si>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</si>
  <si>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</si>
  <si>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</si>
  <si>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</si>
  <si>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</si>
  <si>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</si>
  <si>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</si>
  <si>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</si>
  <si>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</si>
  <si>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</si>
  <si>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</si>
  <si>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</si>
  <si>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</si>
  <si>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</si>
  <si>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</si>
  <si>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</si>
  <si>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</si>
  <si>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</si>
  <si>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</si>
  <si>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</si>
  <si>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</si>
  <si>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</si>
  <si>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</si>
  <si>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</si>
  <si>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</si>
  <si>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</si>
  <si>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</si>
  <si>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</si>
  <si>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</si>
  <si>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</si>
  <si>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</si>
  <si>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</si>
  <si>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</si>
  <si>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</si>
  <si>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</si>
  <si>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</si>
  <si>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</si>
  <si>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</si>
  <si>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</si>
  <si>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</si>
  <si>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</si>
  <si>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</si>
  <si>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</si>
  <si>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</si>
  <si>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</si>
  <si>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</si>
  <si>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</si>
  <si>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</si>
  <si>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</si>
  <si>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</si>
  <si>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</si>
  <si>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</si>
  <si>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</si>
  <si>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</si>
  <si>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</si>
  <si>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</si>
  <si>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</si>
  <si>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</si>
  <si>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</si>
  <si>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</si>
  <si>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</si>
  <si>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</si>
  <si>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</si>
  <si>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</si>
  <si>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</si>
  <si>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</si>
  <si>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</si>
  <si>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</si>
  <si>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</si>
  <si>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</si>
  <si>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</si>
  <si>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</si>
  <si>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</si>
  <si>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</si>
  <si>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</si>
  <si>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</si>
  <si>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</si>
  <si>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</si>
  <si>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</si>
  <si>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</si>
  <si>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</si>
  <si>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</si>
  <si>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</si>
  <si>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</si>
  <si>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</si>
  <si>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</si>
  <si>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</si>
  <si>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</si>
  <si>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</si>
  <si>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</si>
  <si>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</si>
  <si>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</si>
  <si>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</si>
  <si>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</si>
  <si>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</si>
  <si>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</si>
  <si>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</si>
  <si>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</si>
  <si>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</si>
  <si>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</si>
  <si>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</si>
  <si>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</si>
  <si>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</si>
  <si>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</si>
  <si>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</si>
  <si>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</si>
  <si>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</si>
  <si>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</si>
  <si>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</si>
  <si>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</si>
  <si>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</si>
  <si>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</si>
  <si>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</si>
  <si>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</si>
  <si>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</si>
  <si>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</si>
  <si>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</si>
  <si>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</si>
  <si>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</si>
  <si>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</si>
  <si>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</si>
  <si>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</si>
  <si>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</si>
  <si>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</si>
  <si>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</si>
  <si>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</si>
  <si>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</si>
  <si>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</si>
  <si>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</si>
  <si>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</si>
  <si>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</si>
  <si>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</si>
  <si>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</si>
  <si>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</si>
  <si>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</si>
  <si>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</si>
  <si>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</si>
  <si>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</si>
  <si>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</si>
  <si>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</si>
  <si>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</si>
  <si>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</si>
  <si>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</si>
  <si>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</si>
  <si>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</si>
  <si>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</si>
  <si>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</si>
  <si>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</si>
  <si>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</si>
  <si>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</si>
  <si>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</si>
  <si>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</si>
  <si>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</si>
  <si>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</si>
  <si>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</si>
  <si>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</si>
  <si>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</si>
  <si>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</si>
  <si>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</si>
  <si>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</si>
  <si>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</si>
  <si>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</si>
  <si>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</si>
  <si>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</si>
  <si>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</si>
  <si>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</si>
  <si>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</si>
  <si>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</si>
  <si>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</si>
  <si>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</si>
  <si>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</si>
  <si>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</si>
  <si>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</si>
  <si>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</si>
  <si>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</si>
  <si>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</si>
  <si>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</si>
  <si>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</si>
  <si>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</si>
  <si>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</si>
  <si>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</si>
  <si>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</si>
  <si>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</si>
  <si>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</si>
  <si>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</si>
  <si>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</si>
  <si>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</si>
  <si>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</si>
  <si>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</si>
  <si>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</si>
  <si>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</si>
  <si>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</si>
  <si>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</si>
  <si>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</si>
  <si>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</si>
  <si>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</si>
  <si>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</si>
  <si>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</si>
  <si>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</si>
  <si>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</si>
  <si>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</si>
  <si>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</si>
  <si>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</si>
  <si>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</si>
  <si>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</si>
  <si>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</si>
  <si>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</si>
  <si>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</si>
  <si>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</si>
  <si>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</si>
  <si>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</si>
  <si>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</si>
  <si>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</si>
  <si>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</si>
  <si>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</si>
  <si>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</si>
  <si>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</si>
  <si>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</si>
  <si>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</si>
  <si>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</si>
  <si>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</si>
  <si>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</si>
  <si>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</si>
  <si>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</si>
  <si>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</si>
  <si>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</si>
  <si>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</si>
  <si>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</si>
  <si>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</si>
  <si>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</si>
  <si>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</si>
  <si>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</si>
  <si>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</si>
  <si>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</si>
  <si>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</si>
  <si>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</si>
  <si>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</si>
  <si>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</si>
  <si>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</si>
  <si>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</si>
  <si>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</si>
  <si>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</si>
  <si>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</si>
  <si>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</si>
  <si>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</si>
  <si>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</si>
  <si>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</si>
  <si>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</si>
  <si>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</si>
  <si>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</si>
  <si>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</si>
  <si>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</si>
  <si>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</si>
  <si>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</si>
  <si>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</si>
  <si>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</si>
  <si>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</si>
  <si>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</si>
  <si>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</si>
  <si>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</si>
  <si>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</si>
  <si>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</si>
  <si>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</si>
  <si>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</si>
  <si>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</si>
  <si>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</si>
  <si>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</si>
  <si>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</si>
  <si>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</si>
  <si>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</si>
  <si>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</si>
  <si>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</si>
  <si>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</si>
  <si>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</si>
  <si>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</si>
  <si>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</si>
  <si>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</si>
  <si>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</si>
  <si>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</si>
  <si>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</si>
  <si>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</si>
  <si>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</si>
  <si>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</si>
  <si>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</si>
  <si>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</si>
  <si>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</si>
  <si>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</si>
  <si>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</si>
  <si>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</si>
  <si>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</si>
  <si>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</si>
  <si>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</si>
  <si>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</si>
  <si>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</si>
  <si>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</si>
  <si>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</si>
  <si>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</si>
  <si>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</si>
  <si>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</si>
  <si>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</si>
  <si>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</si>
  <si>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</si>
  <si>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</si>
  <si>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</si>
  <si>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</si>
  <si>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</si>
  <si>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</si>
  <si>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</si>
  <si>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</si>
  <si>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</si>
  <si>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</si>
  <si>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</si>
  <si>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</si>
  <si>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</si>
  <si>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</si>
  <si>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</si>
  <si>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</si>
  <si>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</si>
  <si>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</si>
  <si>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</si>
  <si>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</si>
  <si>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</si>
  <si>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</si>
  <si>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</si>
  <si>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</si>
  <si>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</si>
  <si>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</si>
  <si>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</si>
  <si>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</si>
  <si>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</si>
  <si>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</si>
  <si>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</si>
  <si>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</si>
  <si>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</si>
  <si>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</si>
  <si>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</si>
  <si>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</si>
  <si>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</si>
  <si>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</si>
  <si>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</si>
  <si>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</si>
  <si>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</si>
  <si>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</si>
  <si>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</si>
  <si>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</si>
  <si>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</si>
  <si>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</si>
  <si>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</si>
  <si>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</si>
  <si>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</si>
  <si>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</si>
  <si>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</si>
  <si>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</si>
  <si>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</si>
  <si>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</si>
  <si>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</si>
  <si>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</si>
  <si>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</si>
  <si>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</si>
  <si>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</si>
  <si>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</si>
  <si>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</si>
  <si>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</si>
  <si>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</si>
  <si>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</si>
  <si>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</si>
  <si>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</si>
  <si>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</si>
  <si>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</si>
  <si>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</si>
  <si>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</si>
  <si>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</si>
  <si>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</si>
  <si>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</si>
  <si>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</si>
  <si>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</si>
  <si>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</si>
  <si>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</si>
  <si>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</si>
  <si>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</si>
  <si>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</si>
  <si>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</si>
  <si>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</si>
  <si>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</si>
  <si>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</si>
  <si>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</si>
  <si>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</si>
  <si>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</si>
  <si>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</si>
  <si>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</si>
  <si>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</si>
  <si>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</si>
  <si>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</si>
  <si>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</si>
  <si>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</si>
  <si>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</si>
  <si>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</si>
  <si>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</si>
  <si>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</si>
  <si>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</si>
  <si>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</si>
  <si>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</si>
  <si>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</si>
  <si>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</si>
  <si>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</si>
  <si>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</si>
  <si>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</si>
  <si>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</si>
  <si>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</si>
  <si>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</si>
  <si>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</si>
  <si>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</si>
  <si>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</si>
  <si>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</si>
  <si>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</si>
  <si>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</si>
  <si>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</si>
  <si>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</si>
  <si>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</si>
  <si>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</si>
  <si>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</si>
  <si>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</si>
  <si>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</si>
  <si>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</si>
  <si>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</si>
  <si>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</si>
  <si>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</si>
  <si>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</si>
  <si>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</si>
  <si>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</si>
  <si>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</si>
  <si>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</si>
  <si>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</si>
  <si>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</si>
  <si>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</si>
  <si>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</si>
  <si>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</si>
  <si>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</si>
  <si>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</si>
  <si>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</si>
  <si>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</si>
  <si>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</si>
  <si>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</si>
  <si>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</si>
  <si>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</si>
  <si>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</si>
  <si>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</si>
  <si>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</si>
  <si>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</si>
  <si>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</si>
  <si>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</si>
  <si>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</si>
  <si>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</si>
  <si>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</si>
  <si>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</si>
  <si>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</si>
  <si>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</si>
  <si>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</si>
  <si>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</si>
  <si>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</si>
  <si>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</si>
  <si>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</si>
  <si>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</si>
  <si>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</si>
  <si>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</si>
  <si>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</si>
  <si>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</si>
  <si>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</si>
  <si>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</si>
  <si>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</si>
  <si>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</si>
  <si>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</si>
  <si>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</si>
  <si>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</si>
  <si>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</si>
  <si>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</si>
  <si>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</si>
  <si>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</si>
  <si>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</si>
  <si>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</si>
  <si>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</si>
  <si>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</si>
  <si>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</si>
  <si>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</si>
  <si>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</si>
  <si>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</si>
  <si>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</si>
  <si>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</si>
  <si>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</si>
  <si>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</si>
  <si>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</si>
  <si>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</si>
  <si>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</si>
  <si>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</si>
  <si>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</si>
  <si>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</si>
  <si>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</si>
  <si>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</si>
  <si>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</si>
  <si>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</si>
  <si>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</si>
  <si>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</si>
  <si>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</si>
  <si>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</si>
  <si>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</si>
  <si>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</si>
  <si>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</si>
  <si>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</si>
  <si>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</si>
  <si>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</si>
  <si>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</si>
  <si>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</si>
  <si>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</si>
  <si>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</si>
  <si>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</si>
  <si>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</si>
  <si>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</si>
  <si>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</si>
  <si>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</si>
  <si>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</si>
  <si>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</si>
  <si>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</si>
  <si>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</si>
  <si>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</si>
  <si>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</si>
  <si>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</si>
  <si>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</si>
  <si>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</si>
  <si>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</si>
  <si>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</si>
  <si>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</si>
  <si>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</si>
  <si>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</si>
  <si>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</si>
  <si>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</si>
  <si>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</si>
  <si>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</si>
  <si>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</si>
  <si>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</si>
  <si>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</si>
  <si>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</si>
  <si>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</si>
  <si>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</si>
  <si>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</si>
  <si>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</si>
  <si>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</si>
  <si>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</si>
  <si>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</si>
  <si>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</si>
  <si>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</si>
  <si>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</si>
  <si>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</si>
  <si>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</si>
  <si>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</si>
  <si>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</si>
  <si>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</si>
  <si>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</si>
  <si>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</si>
  <si>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</si>
  <si>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</si>
  <si>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</si>
  <si>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</si>
  <si>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</si>
  <si>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</si>
  <si>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</si>
  <si>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</si>
  <si>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</si>
  <si>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</si>
  <si>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</si>
  <si>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</si>
  <si>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</si>
  <si>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</si>
  <si>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</si>
  <si>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</si>
  <si>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</si>
  <si>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</si>
  <si>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</si>
  <si>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</si>
  <si>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</si>
  <si>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</si>
  <si>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</si>
  <si>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</si>
  <si>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</si>
  <si>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</si>
  <si>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</si>
  <si>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</si>
  <si>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</si>
  <si>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</si>
  <si>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</si>
  <si>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</si>
  <si>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</si>
  <si>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</si>
  <si>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</si>
  <si>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</si>
  <si>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</si>
  <si>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</si>
  <si>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</si>
  <si>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</si>
  <si>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</si>
  <si>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</si>
  <si>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</si>
  <si>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</si>
  <si>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</si>
  <si>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</si>
  <si>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</si>
  <si>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</si>
  <si>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</si>
  <si>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</si>
  <si>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</si>
  <si>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</si>
  <si>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</si>
  <si>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</si>
  <si>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</si>
  <si>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</si>
  <si>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</si>
  <si>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</si>
  <si>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</si>
  <si>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</si>
  <si>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</si>
  <si>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</si>
  <si>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</si>
  <si>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</si>
  <si>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</si>
  <si>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</si>
  <si>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</si>
  <si>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</si>
  <si>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</si>
  <si>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</si>
  <si>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</si>
  <si>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</si>
  <si>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</si>
  <si>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</si>
  <si>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</si>
  <si>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</si>
  <si>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</si>
  <si>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</si>
  <si>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</si>
  <si>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</si>
  <si>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</si>
  <si>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</si>
  <si>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</si>
  <si>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</si>
  <si>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</si>
  <si>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</si>
  <si>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</si>
  <si>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</si>
  <si>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</si>
  <si>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</si>
  <si>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</si>
  <si>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</si>
  <si>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</si>
  <si>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</si>
  <si>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</si>
  <si>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</si>
  <si>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</si>
  <si>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</si>
  <si>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</si>
  <si>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</si>
  <si>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</si>
  <si>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</si>
  <si>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</si>
  <si>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</si>
  <si>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</si>
  <si>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</si>
  <si>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</si>
  <si>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</si>
  <si>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</si>
  <si>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</si>
  <si>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</si>
  <si>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</si>
  <si>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</si>
  <si>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</si>
  <si>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</si>
  <si>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</si>
  <si>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</si>
  <si>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</si>
  <si>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</si>
  <si>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</si>
  <si>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</si>
  <si>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</si>
  <si>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</si>
  <si>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</si>
  <si>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</si>
  <si>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</si>
  <si>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</si>
  <si>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</si>
  <si>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</si>
  <si>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</si>
  <si>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</si>
  <si>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</si>
  <si>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</si>
  <si>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</si>
  <si>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</si>
  <si>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</si>
  <si>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</si>
  <si>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</si>
  <si>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</si>
  <si>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</si>
  <si>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</si>
  <si>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</si>
  <si>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</si>
  <si>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</si>
  <si>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</si>
  <si>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</si>
  <si>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</si>
  <si>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</si>
  <si>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</si>
  <si>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</si>
  <si>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</si>
  <si>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</si>
  <si>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</si>
  <si>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</si>
  <si>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</si>
  <si>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</si>
  <si>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</si>
  <si>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</si>
  <si>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</si>
  <si>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</si>
  <si>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</si>
  <si>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</si>
  <si>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</si>
  <si>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</si>
  <si>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</si>
  <si>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</si>
  <si>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</si>
  <si>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</si>
  <si>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</si>
  <si>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</si>
  <si>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</si>
  <si>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</si>
  <si>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</si>
  <si>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</si>
  <si>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</si>
  <si>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</si>
  <si>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</si>
  <si>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</si>
  <si>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</si>
  <si>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</si>
  <si>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</si>
  <si>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</si>
  <si>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</si>
  <si>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</si>
  <si>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</si>
  <si>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</si>
  <si>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</si>
  <si>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</si>
  <si>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</si>
  <si>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</si>
  <si>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</si>
  <si>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</si>
  <si>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</si>
  <si>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</si>
  <si>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</si>
  <si>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</si>
  <si>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</si>
  <si>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</si>
  <si>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</si>
  <si>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</si>
  <si>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</si>
  <si>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</si>
  <si>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</si>
  <si>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</si>
  <si>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</si>
  <si>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</si>
  <si>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</si>
  <si>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</si>
  <si>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</si>
  <si>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</si>
  <si>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</si>
  <si>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</si>
  <si>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</si>
  <si>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</si>
  <si>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</si>
  <si>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</si>
  <si>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</si>
  <si>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</si>
  <si>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</si>
  <si>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</si>
  <si>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</si>
  <si>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</si>
  <si>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</si>
  <si>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</si>
  <si>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</si>
  <si>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</si>
  <si>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</si>
  <si>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</si>
  <si>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</si>
  <si>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</si>
  <si>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</si>
  <si>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</si>
  <si>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</si>
  <si>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</si>
  <si>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</si>
  <si>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</si>
  <si>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</si>
  <si>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</si>
  <si>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</si>
  <si>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</si>
  <si>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</si>
  <si>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</si>
  <si>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</si>
  <si>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</si>
  <si>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</si>
  <si>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</si>
  <si>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</si>
  <si>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</si>
  <si>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</si>
  <si>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</si>
  <si>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</si>
  <si>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</si>
  <si>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</si>
  <si>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</si>
  <si>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</si>
  <si>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</si>
  <si>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</si>
  <si>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</si>
  <si>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</si>
  <si>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</si>
  <si>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</si>
  <si>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</si>
  <si>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</si>
  <si>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</si>
  <si>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</si>
  <si>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</si>
  <si>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</si>
  <si>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</si>
  <si>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</si>
  <si>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</si>
  <si>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</si>
  <si>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</si>
  <si>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</si>
  <si>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</si>
  <si>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</si>
  <si>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</si>
  <si>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</si>
  <si>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</si>
  <si>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</si>
  <si>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</si>
  <si>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</si>
  <si>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</si>
  <si>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</si>
  <si>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</si>
  <si>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</si>
  <si>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</si>
  <si>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</si>
  <si>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</si>
  <si>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</si>
  <si>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</si>
  <si>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</si>
  <si>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</si>
  <si>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</si>
  <si>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</si>
  <si>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</si>
  <si>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</si>
  <si>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</si>
  <si>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</si>
  <si>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</si>
  <si>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</si>
  <si>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</si>
  <si>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</si>
  <si>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</si>
  <si>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</si>
  <si>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</si>
  <si>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</si>
  <si>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</si>
  <si>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</si>
  <si>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</si>
  <si>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</si>
  <si>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</si>
  <si>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</si>
  <si>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</si>
  <si>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</si>
  <si>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</si>
  <si>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</si>
  <si>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</si>
  <si>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</si>
  <si>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</si>
  <si>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</si>
  <si>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</si>
  <si>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</si>
  <si>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</si>
  <si>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</si>
  <si>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</si>
  <si>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</si>
  <si>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</si>
  <si>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</si>
  <si>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</si>
  <si>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</si>
  <si>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</si>
  <si>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</si>
  <si>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</si>
  <si>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</si>
  <si>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</si>
  <si>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</si>
  <si>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</si>
  <si>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</si>
  <si>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</si>
  <si>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</si>
  <si>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</si>
  <si>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</si>
  <si>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</si>
  <si>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</si>
  <si>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</si>
  <si>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</si>
  <si>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</si>
  <si>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</si>
  <si>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</si>
  <si>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</si>
  <si>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</si>
  <si>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</si>
  <si>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</si>
  <si>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</si>
  <si>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</si>
  <si>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</si>
  <si>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</si>
  <si>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</si>
  <si>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</si>
  <si>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</si>
  <si>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</si>
  <si>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</si>
  <si>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</si>
  <si>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</si>
  <si>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</si>
  <si>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</si>
  <si>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</si>
  <si>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</si>
  <si>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</si>
  <si>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</si>
  <si>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</si>
  <si>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</si>
  <si>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</si>
  <si>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</si>
  <si>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</si>
  <si>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</si>
  <si>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</si>
  <si>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</si>
  <si>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</si>
  <si>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</si>
  <si>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</si>
  <si>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</si>
  <si>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</si>
  <si>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</si>
  <si>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</si>
  <si>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</si>
  <si>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</si>
  <si>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</si>
  <si>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</si>
  <si>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</si>
  <si>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</si>
  <si>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</si>
  <si>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</si>
  <si>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</si>
  <si>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</si>
  <si>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</si>
  <si>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</si>
  <si>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</si>
  <si>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</si>
  <si>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</si>
  <si>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</si>
  <si>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</si>
  <si>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</si>
  <si>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</si>
  <si>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</si>
  <si>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</si>
  <si>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</si>
  <si>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</si>
  <si>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</si>
  <si>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</si>
  <si>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</si>
  <si>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</si>
  <si>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</si>
  <si>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</si>
  <si>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</si>
  <si>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</si>
  <si>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</si>
  <si>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</si>
  <si>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</si>
  <si>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</si>
  <si>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</si>
  <si>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</si>
  <si>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</si>
  <si>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</si>
  <si>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</si>
  <si>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</si>
  <si>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</si>
  <si>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</si>
  <si>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</si>
  <si>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</si>
  <si>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</si>
  <si>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</si>
  <si>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</si>
  <si>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</si>
  <si>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</si>
  <si>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</si>
  <si>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</si>
  <si>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</si>
  <si>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</si>
  <si>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</si>
  <si>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</si>
  <si>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</si>
  <si>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</si>
  <si>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</si>
  <si>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</si>
  <si>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</si>
  <si>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</si>
  <si>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</si>
  <si>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</si>
  <si>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</si>
  <si>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</si>
  <si>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</si>
  <si>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</si>
  <si>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</si>
  <si>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</si>
  <si>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</si>
  <si>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</si>
  <si>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</si>
  <si>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</si>
  <si>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</si>
  <si>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</si>
  <si>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</si>
  <si>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</si>
  <si>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</si>
  <si>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</si>
  <si>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</si>
  <si>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</si>
  <si>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</si>
  <si>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</si>
  <si>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</si>
  <si>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</si>
  <si>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</si>
  <si>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</si>
  <si>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</si>
  <si>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</si>
  <si>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</si>
  <si>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</si>
  <si>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</si>
  <si>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</si>
  <si>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</si>
  <si>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</si>
  <si>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</si>
  <si>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</si>
  <si>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</si>
  <si>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</si>
  <si>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</si>
  <si>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</si>
  <si>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</si>
  <si>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</si>
  <si>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</si>
  <si>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</si>
  <si>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</si>
  <si>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</si>
  <si>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</si>
  <si>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</si>
  <si>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</si>
  <si>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</si>
  <si>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</si>
  <si>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</si>
  <si>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</si>
  <si>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</si>
  <si>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</si>
  <si>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</si>
  <si>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</si>
  <si>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</si>
  <si>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</si>
  <si>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</si>
  <si>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</si>
  <si>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</si>
  <si>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</si>
  <si>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</si>
  <si>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</si>
  <si>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</si>
  <si>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</si>
  <si>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</si>
  <si>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</si>
  <si>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</si>
  <si>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</si>
  <si>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</si>
  <si>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</si>
  <si>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</si>
  <si>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</si>
  <si>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</si>
  <si>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</si>
  <si>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</si>
  <si>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</si>
  <si>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</si>
  <si>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</si>
  <si>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</si>
  <si>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</si>
  <si>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</si>
  <si>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</si>
  <si>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</si>
  <si>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</si>
  <si>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</si>
  <si>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</si>
  <si>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</si>
  <si>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</si>
  <si>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</si>
  <si>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</si>
  <si>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</si>
  <si>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</si>
  <si>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</si>
  <si>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</si>
  <si>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</si>
  <si>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</si>
  <si>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</si>
  <si>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</si>
  <si>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</si>
  <si>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</si>
  <si>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</si>
  <si>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</si>
  <si>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</si>
  <si>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</si>
  <si>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</si>
  <si>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</si>
  <si>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</si>
  <si>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</si>
  <si>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</si>
  <si>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</si>
  <si>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</si>
  <si>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</si>
  <si>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</si>
  <si>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</si>
  <si>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</si>
  <si>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</si>
  <si>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</si>
  <si>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</si>
  <si>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</si>
  <si>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</si>
  <si>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</si>
  <si>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</si>
  <si>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</si>
  <si>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</si>
  <si>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</si>
  <si>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</si>
  <si>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</si>
  <si>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</si>
  <si>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</si>
  <si>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</si>
  <si>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</si>
  <si>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</si>
  <si>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</si>
  <si>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</si>
  <si>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</si>
  <si>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</si>
  <si>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</si>
  <si>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</si>
  <si>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</si>
  <si>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</si>
  <si>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</si>
  <si>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</si>
  <si>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</si>
  <si>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</si>
  <si>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</si>
  <si>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</si>
  <si>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</si>
  <si>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</si>
  <si>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</si>
  <si>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</si>
  <si>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</si>
  <si>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</si>
  <si>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</si>
  <si>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</si>
  <si>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</si>
  <si>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</si>
  <si>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</si>
  <si>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</si>
  <si>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</si>
  <si>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</si>
  <si>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</si>
  <si>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</si>
  <si>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</si>
  <si>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</si>
  <si>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</si>
  <si>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</si>
  <si>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</si>
  <si>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</si>
  <si>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</si>
  <si>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</si>
  <si>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</si>
  <si>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</si>
  <si>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</si>
  <si>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</si>
  <si>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</si>
  <si>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</si>
  <si>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</si>
  <si>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</si>
  <si>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</si>
  <si>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</si>
  <si>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</si>
  <si>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</si>
  <si>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</si>
  <si>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</si>
  <si>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</si>
  <si>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</si>
  <si>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</si>
  <si>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</si>
  <si>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</si>
  <si>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</si>
  <si>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</si>
  <si>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</si>
  <si>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</si>
  <si>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</si>
  <si>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</si>
  <si>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</si>
  <si>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</si>
  <si>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</si>
  <si>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</si>
  <si>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</si>
  <si>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</si>
  <si>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</si>
  <si>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</si>
  <si>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</si>
  <si>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</si>
  <si>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</si>
  <si>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</si>
  <si>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</si>
  <si>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</si>
  <si>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</si>
  <si>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</si>
  <si>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</si>
  <si>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</si>
  <si>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</si>
  <si>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</si>
  <si>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</si>
  <si>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</si>
  <si>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</si>
  <si>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</si>
  <si>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</si>
  <si>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</si>
  <si>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</si>
  <si>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</si>
  <si>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</si>
  <si>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</si>
  <si>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</si>
  <si>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</si>
  <si>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</si>
  <si>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</si>
  <si>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</si>
  <si>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</si>
  <si>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</si>
  <si>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</si>
  <si>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</si>
  <si>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</si>
  <si>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</si>
  <si>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</si>
  <si>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</si>
  <si>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</si>
  <si>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</si>
  <si>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</si>
  <si>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</si>
  <si>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</si>
  <si>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</si>
  <si>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</si>
  <si>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</si>
  <si>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</si>
  <si>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</si>
  <si>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</si>
  <si>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</si>
  <si>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</si>
  <si>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</si>
  <si>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</si>
  <si>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</si>
  <si>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</si>
  <si>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</si>
  <si>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</si>
  <si>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</si>
  <si>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</si>
  <si>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</si>
  <si>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</si>
  <si>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</si>
  <si>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</si>
  <si>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</si>
  <si>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</si>
  <si>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</si>
  <si>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</si>
  <si>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</si>
  <si>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</si>
  <si>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</si>
  <si>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</si>
  <si>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</si>
  <si>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</si>
  <si>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</si>
  <si>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</si>
  <si>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</si>
  <si>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</si>
  <si>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</si>
  <si>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</si>
  <si>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</si>
  <si>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</si>
  <si>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</si>
  <si>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</si>
  <si>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</si>
  <si>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</si>
  <si>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</si>
  <si>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</si>
  <si>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</si>
  <si>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</si>
  <si>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</si>
  <si>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</si>
  <si>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</si>
  <si>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</si>
  <si>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</si>
  <si>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</si>
  <si>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</si>
  <si>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</si>
  <si>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</si>
  <si>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</si>
  <si>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</si>
  <si>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</si>
  <si>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</si>
  <si>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</si>
  <si>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</si>
  <si>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</si>
  <si>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</si>
  <si>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</si>
  <si>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</si>
  <si>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</si>
  <si>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</si>
  <si>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</si>
  <si>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</si>
  <si>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</si>
  <si>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</si>
  <si>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</si>
  <si>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</si>
  <si>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</si>
  <si>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</si>
  <si>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</si>
  <si>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</si>
  <si>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</si>
  <si>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</si>
  <si>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</si>
  <si>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</si>
  <si>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</si>
  <si>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</si>
  <si>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</si>
  <si>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</si>
  <si>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</si>
  <si>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</si>
  <si>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</si>
  <si>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</si>
  <si>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</si>
  <si>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</si>
  <si>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</si>
  <si>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</si>
  <si>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</si>
  <si>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</si>
  <si>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</si>
  <si>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</si>
  <si>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</si>
  <si>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</si>
  <si>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</si>
  <si>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</si>
  <si>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</si>
  <si>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</si>
  <si>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</si>
  <si>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</si>
  <si>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</si>
  <si>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</si>
  <si>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</si>
  <si>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</si>
  <si>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</si>
  <si>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</si>
  <si>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</si>
  <si>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</si>
  <si>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</si>
  <si>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</si>
  <si>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</si>
  <si>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</si>
  <si>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</si>
  <si>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</si>
  <si>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</si>
  <si>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</si>
  <si>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</si>
  <si>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</si>
  <si>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</si>
  <si>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</si>
  <si>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</si>
  <si>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</si>
  <si>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</si>
  <si>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</si>
  <si>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</si>
  <si>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</si>
  <si>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</si>
  <si>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</si>
  <si>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</si>
  <si>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</si>
  <si>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</si>
  <si>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</si>
  <si>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</si>
  <si>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</si>
  <si>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</si>
  <si>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</si>
  <si>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</si>
  <si>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</si>
  <si>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</si>
  <si>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</si>
  <si>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</si>
  <si>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</si>
  <si>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</si>
  <si>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</si>
  <si>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</si>
  <si>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</si>
  <si>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</si>
  <si>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</si>
  <si>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</si>
  <si>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</si>
  <si>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</si>
  <si>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</si>
  <si>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</si>
  <si>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</si>
  <si>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</si>
  <si>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</si>
  <si>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</si>
  <si>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</si>
  <si>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</si>
  <si>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</si>
  <si>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</si>
  <si>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</si>
  <si>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</si>
  <si>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</si>
  <si>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</si>
  <si>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</si>
  <si>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</si>
  <si>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</si>
  <si>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</si>
  <si>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</si>
  <si>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</si>
  <si>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</si>
  <si>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</si>
  <si>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</si>
  <si>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</si>
  <si>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</si>
  <si>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</si>
  <si>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</si>
  <si>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</si>
  <si>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</si>
  <si>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</si>
  <si>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</si>
  <si>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</si>
  <si>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</si>
  <si>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</si>
  <si>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</si>
  <si>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</si>
  <si>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</si>
  <si>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</si>
  <si>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</si>
  <si>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</si>
  <si>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</si>
  <si>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</si>
  <si>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</si>
  <si>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</si>
  <si>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</si>
  <si>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</si>
  <si>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</si>
  <si>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</si>
  <si>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</si>
  <si>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</si>
  <si>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</si>
  <si>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</si>
  <si>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</si>
  <si>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</si>
  <si>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</si>
  <si>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</si>
  <si>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</si>
  <si>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</si>
  <si>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</si>
  <si>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</si>
  <si>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</si>
  <si>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</si>
  <si>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</si>
  <si>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</si>
  <si>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</si>
  <si>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</si>
  <si>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</si>
  <si>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</si>
  <si>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</si>
  <si>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</si>
  <si>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</si>
  <si>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</si>
  <si>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</si>
  <si>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</si>
  <si>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</si>
  <si>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</si>
  <si>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</si>
  <si>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</si>
  <si>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</si>
  <si>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</si>
  <si>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</si>
  <si>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</si>
  <si>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</si>
  <si>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</si>
  <si>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</si>
  <si>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</si>
  <si>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</si>
  <si>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</si>
  <si>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</si>
  <si>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</si>
  <si>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</si>
  <si>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</si>
  <si>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</si>
  <si>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</si>
  <si>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</si>
  <si>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</si>
  <si>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</si>
  <si>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</si>
  <si>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</si>
  <si>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</si>
  <si>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</si>
  <si>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</si>
  <si>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</si>
  <si>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</si>
  <si>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</si>
  <si>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</si>
  <si>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</si>
  <si>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</si>
  <si>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</si>
  <si>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</si>
  <si>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</si>
  <si>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</si>
  <si>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</si>
  <si>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</si>
  <si>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</si>
  <si>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</si>
  <si>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</si>
  <si>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</si>
  <si>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</si>
  <si>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</si>
  <si>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</si>
  <si>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</si>
  <si>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</si>
  <si>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</si>
  <si>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</si>
  <si>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</si>
  <si>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</si>
  <si>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</si>
  <si>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</si>
  <si>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</si>
  <si>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</si>
  <si>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</si>
  <si>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</si>
  <si>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</si>
  <si>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</si>
  <si>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</si>
  <si>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</si>
  <si>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</si>
  <si>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</si>
  <si>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</si>
  <si>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</si>
  <si>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</si>
  <si>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</si>
  <si>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</si>
  <si>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</si>
  <si>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</si>
  <si>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</si>
  <si>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</si>
  <si>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</si>
  <si>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</si>
  <si>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</si>
  <si>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</si>
  <si>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</si>
  <si>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</si>
  <si>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</si>
  <si>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</si>
  <si>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</si>
  <si>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</si>
  <si>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</si>
  <si>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</si>
  <si>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</si>
  <si>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</si>
  <si>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</si>
  <si>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</si>
  <si>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</si>
  <si>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</si>
  <si>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</si>
  <si>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</si>
  <si>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</si>
  <si>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</si>
  <si>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</si>
  <si>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</si>
  <si>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</si>
  <si>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</si>
  <si>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</si>
  <si>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</si>
  <si>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</si>
  <si>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</si>
  <si>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</si>
  <si>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</si>
  <si>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</si>
  <si>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</si>
  <si>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</si>
  <si>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</si>
  <si>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</si>
  <si>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</si>
  <si>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</si>
  <si>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</si>
  <si>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</si>
  <si>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</si>
  <si>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</si>
  <si>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</si>
  <si>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</si>
  <si>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</si>
  <si>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</si>
  <si>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</si>
  <si>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</si>
  <si>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</si>
  <si>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</si>
  <si>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</si>
  <si>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</si>
  <si>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</si>
  <si>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</si>
  <si>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</si>
  <si>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</si>
  <si>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</si>
  <si>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</si>
  <si>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</si>
  <si>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</si>
  <si>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</si>
  <si>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</si>
  <si>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</si>
  <si>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</si>
  <si>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</si>
  <si>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</si>
  <si>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</si>
  <si>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</si>
  <si>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</si>
  <si>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</si>
  <si>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</si>
  <si>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</si>
  <si>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</si>
  <si>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</si>
  <si>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</si>
  <si>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</si>
  <si>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</si>
  <si>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</si>
  <si>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</si>
  <si>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</si>
  <si>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</si>
  <si>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</si>
  <si>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</si>
  <si>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</si>
  <si>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</si>
  <si>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</si>
  <si>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</si>
  <si>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</si>
  <si>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</si>
  <si>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</si>
  <si>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</si>
  <si>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</si>
  <si>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</si>
  <si>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</si>
  <si>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</si>
  <si>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</si>
  <si>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</si>
  <si>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</si>
  <si>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</si>
  <si>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</si>
  <si>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</si>
  <si>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</si>
  <si>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</si>
  <si>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</si>
  <si>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</si>
  <si>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</si>
  <si>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</si>
  <si>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</si>
  <si>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</si>
  <si>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</si>
  <si>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</si>
  <si>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</si>
  <si>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</si>
  <si>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</si>
  <si>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</si>
  <si>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</si>
  <si>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</si>
  <si>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</si>
  <si>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</si>
  <si>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</si>
  <si>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</si>
  <si>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</si>
  <si>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</si>
  <si>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</si>
  <si>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</si>
  <si>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</si>
  <si>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</si>
  <si>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</si>
  <si>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</si>
  <si>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</si>
  <si>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</si>
  <si>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</si>
  <si>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</si>
  <si>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</si>
  <si>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</si>
  <si>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</si>
  <si>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</si>
  <si>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</si>
  <si>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</si>
  <si>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</si>
  <si>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</si>
  <si>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</si>
  <si>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</si>
  <si>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</si>
  <si>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</si>
  <si>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</si>
  <si>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</si>
  <si>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</si>
  <si>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</si>
  <si>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</si>
  <si>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</si>
  <si>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</si>
  <si>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</si>
  <si>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</si>
  <si>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</si>
  <si>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</si>
  <si>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</si>
  <si>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</si>
  <si>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</si>
  <si>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</si>
  <si>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</si>
  <si>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</si>
  <si>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</si>
  <si>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</si>
  <si>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</si>
  <si>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</si>
  <si>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</si>
  <si>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</si>
  <si>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</si>
  <si>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</si>
  <si>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</si>
  <si>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</si>
  <si>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</si>
  <si>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</si>
  <si>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</si>
  <si>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</si>
  <si>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</si>
  <si>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</si>
  <si>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</si>
  <si>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</si>
  <si>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</si>
  <si>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</si>
  <si>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</si>
  <si>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</si>
  <si>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</si>
  <si>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</si>
  <si>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</si>
  <si>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</si>
  <si>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</si>
  <si>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</si>
  <si>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</si>
  <si>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</si>
  <si>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</si>
  <si>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</si>
  <si>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</si>
  <si>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</si>
  <si>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</si>
  <si>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</si>
  <si>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</si>
  <si>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</si>
  <si>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</si>
  <si>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</si>
  <si>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</si>
  <si>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</si>
  <si>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</si>
  <si>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</si>
  <si>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</si>
  <si>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</si>
  <si>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</si>
  <si>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</si>
  <si>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</si>
  <si>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</si>
  <si>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</si>
  <si>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</si>
  <si>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</si>
  <si>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</si>
  <si>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</si>
  <si>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</si>
  <si>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</si>
  <si>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</si>
  <si>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</si>
  <si>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</si>
  <si>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</si>
  <si>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</si>
  <si>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</si>
  <si>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</si>
  <si>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</si>
  <si>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</si>
  <si>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</si>
  <si>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</si>
  <si>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</si>
  <si>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</si>
  <si>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</si>
  <si>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</si>
  <si>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</si>
  <si>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</si>
  <si>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</si>
  <si>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</si>
  <si>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</si>
  <si>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</si>
  <si>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</si>
  <si>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</si>
  <si>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</si>
  <si>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</si>
  <si>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</si>
  <si>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</si>
  <si>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</si>
  <si>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</si>
  <si>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</si>
  <si>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</si>
  <si>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</si>
  <si>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</si>
  <si>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</si>
  <si>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</si>
  <si>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</si>
  <si>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</si>
  <si>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</si>
  <si>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</si>
  <si>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</si>
  <si>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</si>
  <si>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</si>
  <si>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</si>
  <si>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</si>
  <si>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</si>
  <si>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</si>
  <si>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</si>
  <si>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</si>
  <si>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</si>
  <si>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</si>
  <si>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</si>
  <si>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</si>
  <si>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</si>
  <si>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</si>
  <si>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</si>
  <si>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</si>
  <si>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</si>
  <si>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</si>
  <si>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</si>
  <si>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</si>
  <si>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</si>
  <si>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</si>
  <si>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</si>
  <si>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</si>
  <si>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</si>
  <si>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</si>
  <si>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</si>
  <si>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</si>
  <si>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</si>
  <si>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</si>
  <si>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</si>
  <si>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</si>
  <si>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</si>
  <si>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</si>
  <si>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</si>
  <si>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</si>
  <si>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</si>
  <si>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</si>
  <si>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</si>
  <si>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</si>
  <si>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</si>
  <si>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</si>
  <si>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</si>
  <si>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</si>
  <si>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</si>
  <si>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</si>
  <si>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</si>
  <si>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</si>
  <si>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</si>
  <si>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</si>
  <si>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</si>
  <si>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</si>
  <si>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</si>
  <si>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</si>
  <si>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</si>
  <si>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</si>
  <si>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</si>
  <si>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</si>
  <si>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</si>
  <si>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</si>
  <si>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</si>
  <si>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</si>
  <si>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</si>
  <si>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</si>
  <si>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</si>
  <si>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</si>
  <si>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</si>
  <si>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</si>
  <si>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</si>
  <si>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</si>
  <si>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</si>
  <si>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</si>
  <si>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</si>
  <si>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</si>
  <si>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</si>
  <si>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</si>
  <si>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</si>
  <si>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</si>
  <si>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</si>
  <si>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</si>
  <si>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</si>
  <si>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</si>
  <si>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</si>
  <si>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</si>
  <si>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</si>
  <si>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</si>
  <si>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</si>
  <si>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</si>
  <si>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</si>
  <si>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</si>
  <si>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</si>
  <si>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</si>
  <si>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</si>
  <si>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</si>
  <si>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</si>
  <si>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</si>
  <si>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</si>
  <si>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</si>
  <si>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</si>
  <si>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</si>
  <si>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</si>
  <si>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</si>
  <si>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</si>
  <si>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</si>
  <si>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</si>
  <si>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</si>
  <si>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</si>
  <si>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</si>
  <si>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</si>
  <si>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</si>
  <si>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</si>
  <si>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</si>
  <si>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</si>
  <si>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</si>
  <si>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</si>
  <si>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</si>
  <si>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</si>
  <si>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</si>
  <si>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</si>
  <si>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</si>
  <si>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</si>
  <si>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</si>
  <si>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</si>
  <si>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</si>
  <si>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</si>
  <si>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</si>
  <si>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</si>
  <si>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</si>
  <si>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</si>
  <si>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</si>
  <si>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</si>
  <si>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</si>
  <si>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</si>
  <si>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</si>
  <si>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</si>
  <si>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</si>
  <si>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</si>
  <si>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</si>
  <si>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</si>
  <si>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</si>
  <si>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</si>
  <si>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</si>
  <si>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</si>
  <si>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</si>
  <si>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</si>
  <si>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</si>
  <si>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</si>
  <si>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</si>
  <si>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</si>
  <si>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</si>
  <si>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</si>
  <si>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</si>
  <si>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</si>
  <si>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</si>
  <si>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</si>
  <si>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</si>
  <si>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</si>
  <si>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</si>
  <si>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</si>
  <si>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</si>
  <si>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</si>
  <si>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</si>
  <si>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</si>
  <si>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</si>
  <si>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</si>
  <si>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</si>
  <si>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</si>
  <si>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</si>
  <si>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</si>
  <si>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</si>
  <si>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</si>
  <si>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</si>
  <si>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</si>
  <si>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</si>
  <si>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</si>
  <si>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</si>
  <si>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</si>
  <si>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</si>
  <si>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</si>
  <si>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</si>
  <si>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</si>
  <si>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</si>
  <si>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</si>
  <si>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</si>
  <si>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</si>
  <si>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</si>
  <si>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</si>
  <si>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</si>
  <si>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</si>
  <si>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</si>
  <si>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</si>
  <si>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</si>
  <si>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</si>
  <si>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</si>
  <si>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</si>
  <si>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</si>
  <si>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</si>
  <si>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</si>
  <si>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</si>
  <si>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</si>
  <si>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</si>
  <si>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</si>
  <si>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</si>
  <si>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</si>
  <si>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</si>
  <si>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</si>
  <si>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</si>
  <si>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</si>
  <si>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</si>
  <si>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</si>
  <si>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</si>
  <si>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</si>
  <si>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</si>
  <si>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</si>
  <si>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</si>
  <si>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</si>
  <si>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</si>
  <si>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</si>
  <si>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</si>
  <si>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</si>
  <si>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</si>
  <si>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</si>
  <si>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</si>
  <si>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</si>
  <si>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</si>
  <si>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</si>
  <si>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</si>
  <si>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</si>
  <si>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</si>
  <si>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</si>
  <si>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</si>
  <si>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</si>
  <si>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</si>
  <si>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</si>
  <si>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</si>
  <si>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</si>
  <si>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</si>
  <si>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</si>
  <si>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</si>
  <si>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</si>
  <si>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</si>
  <si>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</si>
  <si>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</si>
  <si>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</si>
  <si>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</si>
  <si>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</si>
  <si>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</si>
  <si>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</si>
  <si>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</si>
  <si>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</si>
  <si>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</si>
  <si>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</si>
  <si>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</si>
  <si>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</si>
  <si>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</si>
  <si>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</si>
  <si>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</si>
  <si>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</si>
  <si>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</si>
  <si>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</si>
  <si>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</si>
  <si>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</si>
  <si>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</si>
  <si>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</si>
  <si>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</si>
  <si>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</si>
  <si>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</si>
  <si>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</si>
  <si>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</si>
  <si>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</si>
  <si>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</si>
  <si>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</si>
  <si>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</si>
  <si>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</si>
  <si>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</si>
  <si>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</si>
  <si>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</si>
  <si>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</si>
  <si>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</si>
  <si>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</si>
  <si>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</si>
  <si>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</si>
  <si>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</si>
  <si>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</si>
  <si>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</si>
  <si>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</si>
  <si>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</si>
  <si>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</si>
  <si>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</si>
  <si>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</si>
  <si>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</si>
  <si>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</si>
  <si>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</si>
  <si>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</si>
  <si>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</si>
  <si>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</si>
  <si>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</si>
  <si>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</si>
  <si>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</si>
  <si>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</si>
  <si>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</si>
  <si>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</si>
  <si>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</si>
  <si>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</si>
  <si>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</si>
  <si>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</si>
  <si>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</si>
  <si>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</si>
  <si>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</si>
  <si>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</si>
  <si>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</si>
  <si>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</si>
  <si>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</si>
  <si>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</si>
  <si>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</si>
  <si>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</si>
  <si>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</si>
  <si>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</si>
  <si>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</si>
  <si>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</si>
  <si>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</si>
  <si>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</si>
  <si>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</si>
  <si>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</si>
  <si>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</si>
  <si>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</si>
  <si>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</si>
  <si>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</si>
  <si>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</si>
  <si>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</si>
  <si>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</si>
  <si>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</si>
  <si>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</si>
  <si>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</si>
  <si>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</si>
  <si>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</si>
  <si>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</si>
  <si>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</si>
  <si>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</si>
  <si>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</si>
  <si>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</si>
  <si>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</si>
  <si>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</si>
  <si>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</si>
  <si>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</si>
  <si>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</si>
  <si>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</si>
  <si>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</si>
  <si>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</si>
  <si>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</si>
  <si>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</si>
  <si>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</si>
  <si>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</si>
  <si>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</si>
  <si>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</si>
  <si>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</si>
  <si>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</si>
  <si>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</si>
  <si>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</si>
  <si>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</si>
  <si>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</si>
  <si>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</si>
  <si>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</si>
  <si>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</si>
  <si>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</si>
  <si>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</si>
  <si>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</si>
  <si>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</si>
  <si>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</si>
  <si>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</si>
  <si>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</si>
  <si>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</si>
  <si>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</si>
  <si>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</si>
  <si>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</si>
  <si>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</si>
  <si>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</si>
  <si>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</si>
  <si>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</si>
  <si>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</si>
  <si>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</si>
  <si>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</si>
  <si>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</si>
  <si>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</si>
  <si>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</si>
  <si>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</si>
  <si>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</si>
  <si>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</si>
  <si>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</si>
  <si>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</si>
  <si>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</si>
  <si>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</si>
  <si>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</si>
  <si>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</si>
  <si>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</si>
  <si>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</si>
  <si>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</si>
  <si>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</si>
  <si>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</si>
  <si>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</si>
  <si>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</si>
  <si>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</si>
  <si>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</si>
  <si>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</si>
  <si>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</si>
  <si>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</si>
  <si>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</si>
  <si>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</si>
  <si>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</si>
  <si>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</si>
  <si>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</si>
  <si>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</si>
  <si>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</si>
  <si>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</si>
  <si>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</si>
  <si>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</si>
  <si>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</si>
  <si>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</si>
  <si>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</si>
  <si>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</si>
  <si>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</si>
  <si>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</si>
  <si>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</si>
  <si>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</si>
  <si>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</si>
  <si>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</si>
  <si>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</si>
  <si>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</si>
  <si>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</si>
  <si>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</si>
  <si>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</si>
  <si>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</si>
  <si>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</si>
  <si>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</si>
  <si>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</si>
  <si>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</si>
  <si>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</si>
  <si>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</si>
  <si>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</si>
  <si>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</si>
  <si>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</si>
  <si>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</si>
  <si>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</si>
  <si>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</si>
  <si>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</si>
  <si>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</si>
  <si>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</si>
  <si>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</si>
  <si>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</si>
  <si>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</si>
  <si>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</si>
  <si>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</si>
  <si>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</si>
  <si>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</si>
  <si>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</si>
  <si>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</si>
  <si>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</si>
  <si>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</si>
  <si>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</si>
  <si>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</si>
  <si>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</si>
  <si>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</si>
  <si>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</si>
  <si>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</si>
  <si>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</si>
  <si>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</si>
  <si>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</si>
  <si>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</si>
  <si>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</si>
  <si>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</si>
  <si>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</si>
  <si>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</si>
  <si>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</si>
  <si>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</si>
  <si>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</si>
  <si>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</si>
  <si>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</si>
  <si>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</si>
  <si>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</si>
  <si>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</si>
  <si>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</si>
  <si>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</si>
  <si>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</si>
  <si>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</si>
  <si>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</si>
  <si>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</si>
  <si>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</si>
  <si>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</si>
  <si>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</si>
  <si>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</si>
  <si>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</si>
  <si>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</si>
  <si>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</si>
  <si>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</si>
  <si>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</si>
  <si>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</si>
  <si>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</si>
  <si>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</si>
  <si>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</si>
  <si>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</si>
  <si>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</si>
  <si>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</si>
  <si>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</si>
  <si>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</si>
  <si>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</si>
  <si>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</si>
  <si>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</si>
  <si>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</si>
  <si>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</si>
  <si>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</si>
  <si>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</si>
  <si>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</si>
  <si>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</si>
  <si>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</si>
  <si>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</si>
  <si>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</si>
  <si>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</si>
  <si>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</si>
  <si>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</si>
  <si>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</si>
  <si>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</si>
  <si>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</si>
  <si>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</si>
  <si>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</si>
  <si>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</si>
  <si>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</si>
  <si>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</si>
  <si>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</si>
  <si>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</si>
  <si>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</si>
  <si>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</si>
  <si>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</si>
  <si>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</si>
  <si>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</si>
  <si>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</si>
  <si>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</si>
  <si>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</si>
  <si>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</si>
  <si>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</si>
  <si>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</si>
  <si>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</si>
  <si>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</si>
  <si>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</si>
  <si>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</si>
  <si>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</si>
  <si>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</si>
  <si>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</si>
  <si>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</si>
  <si>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</si>
  <si>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</si>
  <si>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</si>
  <si>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</si>
  <si>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</si>
  <si>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</si>
  <si>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</si>
  <si>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</si>
  <si>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</si>
  <si>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</si>
  <si>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</si>
  <si>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</si>
  <si>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</si>
  <si>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</si>
  <si>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</si>
  <si>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</si>
  <si>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</si>
  <si>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</si>
  <si>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</si>
  <si>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</si>
  <si>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</si>
  <si>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</si>
  <si>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</si>
  <si>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</si>
  <si>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</si>
  <si>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</si>
  <si>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</si>
  <si>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</si>
  <si>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</si>
  <si>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</si>
  <si>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</si>
  <si>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</si>
  <si>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</si>
  <si>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</si>
  <si>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</si>
  <si>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</si>
  <si>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</si>
  <si>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</si>
  <si>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</si>
  <si>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</si>
  <si>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</si>
  <si>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</si>
  <si>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</si>
  <si>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</si>
  <si>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</si>
  <si>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</si>
  <si>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</si>
  <si>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</si>
  <si>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</si>
  <si>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</si>
  <si>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</si>
  <si>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</si>
  <si>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</si>
  <si>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</si>
  <si>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</si>
  <si>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</si>
  <si>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</si>
  <si>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</si>
  <si>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</si>
  <si>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</si>
  <si>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</si>
  <si>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</si>
  <si>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</si>
  <si>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</si>
  <si>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</si>
  <si>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</si>
  <si>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</si>
  <si>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</si>
  <si>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</si>
  <si>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</si>
  <si>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</si>
  <si>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</si>
  <si>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</si>
  <si>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</si>
  <si>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</si>
  <si>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</si>
  <si>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</si>
  <si>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</si>
  <si>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</si>
  <si>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</si>
  <si>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</si>
  <si>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</si>
  <si>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</si>
  <si>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</si>
  <si>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</si>
  <si>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</si>
  <si>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</si>
  <si>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</si>
  <si>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</si>
  <si>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</si>
  <si>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</si>
  <si>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</si>
  <si>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</si>
  <si>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</si>
  <si>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</si>
  <si>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</si>
  <si>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</si>
  <si>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</si>
  <si>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</si>
  <si>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</si>
  <si>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</si>
  <si>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</si>
  <si>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</si>
  <si>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</si>
  <si>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</si>
  <si>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</si>
  <si>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</si>
  <si>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</si>
  <si>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</si>
  <si>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</si>
  <si>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</si>
  <si>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</si>
  <si>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</si>
  <si>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</si>
  <si>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</si>
  <si>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</si>
  <si>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</si>
  <si>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</si>
  <si>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</si>
  <si>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</si>
  <si>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</si>
  <si>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</si>
  <si>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</si>
  <si>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</si>
  <si>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</si>
  <si>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</si>
  <si>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</si>
  <si>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</si>
  <si>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</si>
  <si>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</si>
  <si>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</si>
  <si>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</si>
  <si>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</si>
  <si>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</si>
  <si>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</si>
  <si>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</si>
  <si>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</si>
  <si>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</si>
  <si>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</si>
  <si>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</si>
  <si>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</si>
  <si>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</si>
  <si>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</si>
  <si>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</si>
  <si>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</si>
  <si>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</si>
  <si>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</si>
  <si>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</si>
  <si>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</si>
  <si>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</si>
  <si>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</si>
  <si>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</si>
  <si>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</si>
  <si>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</si>
  <si>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</si>
  <si>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</si>
  <si>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</si>
  <si>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</si>
  <si>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</si>
  <si>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</si>
  <si>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</si>
  <si>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</si>
  <si>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</si>
  <si>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</si>
  <si>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</si>
  <si>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</si>
  <si>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</si>
  <si>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</si>
  <si>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</si>
  <si>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</si>
  <si>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</si>
  <si>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</si>
  <si>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</si>
  <si>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</si>
  <si>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</si>
  <si>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</si>
  <si>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</si>
  <si>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</si>
  <si>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</si>
  <si>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</si>
  <si>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</si>
  <si>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</si>
  <si>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</si>
  <si>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</si>
  <si>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</si>
  <si>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</si>
  <si>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</si>
  <si>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</si>
  <si>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</si>
  <si>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</si>
  <si>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</si>
  <si>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</si>
  <si>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</si>
  <si>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</si>
  <si>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</si>
  <si>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</si>
  <si>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</si>
  <si>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</si>
  <si>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</si>
  <si>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</si>
  <si>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</si>
  <si>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</si>
  <si>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</si>
  <si>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</si>
  <si>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</si>
  <si>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</si>
  <si>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</si>
  <si>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</si>
  <si>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</si>
  <si>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</si>
  <si>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</si>
  <si>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</si>
  <si>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</si>
  <si>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</si>
  <si>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</si>
  <si>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</si>
  <si>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</si>
  <si>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</si>
  <si>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</si>
  <si>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</si>
  <si>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</si>
  <si>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</si>
  <si>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</si>
  <si>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</si>
  <si>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</si>
  <si>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</si>
  <si>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</si>
  <si>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</si>
  <si>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</si>
  <si>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</si>
  <si>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</si>
  <si>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</si>
  <si>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</si>
  <si>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</si>
  <si>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</si>
  <si>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</si>
  <si>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</si>
  <si>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</si>
  <si>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</si>
  <si>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</si>
  <si>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</si>
  <si>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</si>
  <si>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</si>
  <si>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</si>
  <si>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</si>
  <si>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</si>
  <si>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</si>
  <si>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</si>
  <si>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</si>
  <si>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</si>
  <si>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</si>
  <si>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</si>
  <si>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</si>
  <si>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</si>
  <si>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</si>
  <si>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</si>
  <si>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</si>
  <si>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</si>
  <si>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</si>
  <si>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</si>
  <si>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</si>
  <si>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</si>
  <si>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</si>
  <si>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</si>
  <si>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</si>
  <si>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</si>
  <si>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</si>
  <si>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</si>
  <si>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</si>
  <si>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</si>
  <si>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</si>
  <si>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</si>
  <si>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</si>
  <si>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</si>
  <si>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</si>
  <si>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</si>
  <si>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</si>
  <si>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</si>
  <si>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</si>
  <si>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</si>
  <si>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</si>
  <si>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</si>
  <si>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</si>
  <si>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</si>
  <si>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</si>
  <si>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</si>
  <si>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</si>
  <si>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</si>
  <si>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</si>
  <si>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</si>
  <si>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</si>
  <si>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</si>
  <si>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</si>
  <si>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</si>
  <si>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</si>
  <si>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</si>
  <si>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</si>
  <si>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</si>
  <si>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</si>
  <si>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</si>
  <si>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</si>
  <si>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</si>
  <si>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</si>
  <si>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</si>
  <si>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</si>
  <si>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</si>
  <si>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</si>
  <si>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</si>
  <si>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</si>
  <si>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</si>
  <si>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</si>
  <si>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</si>
  <si>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</si>
  <si>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</si>
  <si>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</si>
  <si>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</si>
  <si>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</si>
  <si>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</si>
  <si>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</si>
  <si>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</si>
  <si>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</si>
  <si>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</si>
  <si>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</si>
  <si>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</si>
  <si>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</si>
  <si>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</si>
  <si>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</si>
  <si>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</si>
  <si>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</si>
  <si>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</si>
  <si>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</si>
  <si>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</si>
  <si>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</si>
  <si>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</si>
  <si>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</si>
  <si>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</si>
  <si>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</si>
  <si>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</si>
  <si>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</si>
  <si>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</si>
  <si>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</si>
  <si>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</si>
  <si>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</si>
  <si>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</si>
  <si>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</si>
  <si>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</si>
  <si>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</si>
  <si>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</si>
  <si>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</si>
  <si>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</si>
  <si>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</si>
  <si>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</si>
  <si>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</si>
  <si>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</si>
  <si>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</si>
  <si>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</si>
  <si>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</si>
  <si>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</si>
  <si>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</si>
  <si>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</si>
  <si>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</si>
  <si>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</si>
  <si>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</si>
  <si>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</si>
  <si>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</si>
  <si>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</si>
  <si>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</si>
  <si>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</si>
  <si>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</si>
  <si>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</si>
  <si>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</si>
  <si>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</si>
  <si>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</si>
  <si>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</si>
  <si>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</si>
  <si>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</si>
  <si>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</si>
  <si>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</si>
  <si>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</si>
  <si>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</si>
  <si>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</si>
  <si>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</si>
  <si>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</si>
  <si>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</si>
  <si>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</si>
  <si>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</si>
  <si>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</si>
  <si>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</si>
  <si>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</si>
  <si>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</si>
  <si>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</si>
  <si>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</si>
  <si>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</si>
  <si>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</si>
  <si>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</si>
  <si>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</si>
  <si>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</si>
  <si>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</si>
  <si>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</si>
  <si>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</si>
  <si>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</si>
  <si>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</si>
  <si>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</si>
  <si>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</si>
  <si>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</si>
  <si>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</si>
  <si>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</si>
  <si>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</si>
  <si>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</si>
  <si>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</si>
  <si>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</si>
  <si>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</si>
  <si>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</si>
  <si>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</si>
  <si>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</si>
  <si>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</si>
  <si>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</si>
  <si>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</si>
  <si>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</si>
  <si>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</si>
  <si>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</si>
  <si>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</si>
  <si>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</si>
  <si>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</si>
  <si>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</si>
  <si>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</si>
  <si>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</si>
  <si>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</si>
  <si>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</si>
  <si>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</si>
  <si>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</si>
  <si>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</si>
  <si>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</si>
  <si>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</si>
  <si>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</si>
  <si>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</si>
  <si>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</si>
  <si>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</si>
  <si>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</si>
  <si>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</si>
  <si>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</si>
  <si>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</si>
  <si>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</si>
  <si>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</si>
  <si>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</si>
  <si>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</si>
  <si>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</si>
  <si>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</si>
  <si>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</si>
  <si>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</si>
  <si>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</si>
  <si>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</si>
  <si>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</si>
  <si>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</si>
  <si>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</si>
  <si>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</si>
  <si>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</si>
  <si>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</si>
  <si>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</si>
  <si>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</si>
  <si>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</si>
  <si>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</si>
  <si>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</si>
  <si>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</si>
  <si>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</si>
  <si>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</si>
  <si>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</si>
  <si>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</si>
  <si>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</si>
  <si>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</si>
  <si>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</si>
  <si>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</si>
  <si>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</si>
  <si>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</si>
  <si>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</si>
  <si>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</si>
  <si>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</si>
  <si>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</si>
  <si>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</si>
  <si>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</si>
  <si>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</si>
  <si>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</si>
  <si>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</si>
  <si>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</si>
  <si>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</si>
  <si>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</si>
  <si>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</si>
  <si>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</si>
  <si>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</si>
  <si>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</si>
  <si>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</si>
  <si>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</si>
  <si>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</si>
  <si>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</si>
  <si>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</si>
  <si>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</si>
  <si>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</si>
  <si>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</si>
  <si>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</si>
  <si>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</si>
  <si>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</si>
  <si>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</si>
  <si>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</si>
  <si>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</si>
  <si>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</si>
  <si>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</si>
  <si>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</si>
  <si>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</si>
  <si>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</si>
  <si>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</si>
  <si>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</si>
  <si>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</si>
  <si>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</si>
  <si>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</si>
  <si>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</si>
  <si>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</si>
  <si>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</si>
  <si>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</si>
  <si>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</si>
  <si>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</si>
  <si>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</si>
  <si>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</si>
  <si>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</si>
  <si>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</si>
  <si>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</si>
  <si>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</si>
  <si>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</si>
  <si>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</si>
  <si>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</si>
  <si>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</si>
  <si>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</si>
  <si>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</si>
  <si>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</si>
  <si>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</si>
  <si>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</si>
  <si>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</si>
  <si>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</si>
  <si>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</si>
  <si>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</si>
  <si>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</si>
  <si>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</si>
  <si>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</si>
  <si>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</si>
  <si>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</si>
  <si>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</si>
  <si>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</si>
  <si>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</si>
  <si>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</si>
  <si>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</si>
  <si>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</si>
  <si>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</si>
  <si>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</si>
  <si>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</si>
  <si>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</si>
  <si>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</si>
  <si>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</si>
  <si>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</si>
  <si>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</si>
  <si>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</si>
  <si>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</si>
  <si>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</si>
  <si>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</si>
  <si>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</si>
  <si>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</si>
  <si>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</si>
  <si>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</si>
  <si>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</si>
  <si>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</si>
  <si>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</si>
  <si>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</si>
  <si>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</si>
  <si>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</si>
  <si>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</si>
  <si>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</si>
  <si>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</si>
  <si>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</si>
  <si>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</si>
  <si>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</si>
  <si>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</si>
  <si>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</si>
  <si>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</si>
  <si>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</si>
  <si>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</si>
  <si>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</si>
  <si>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</si>
  <si>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</si>
  <si>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</si>
  <si>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</si>
  <si>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</si>
  <si>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</si>
  <si>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</si>
  <si>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</si>
  <si>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</si>
  <si>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</si>
  <si>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</si>
  <si>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</si>
  <si>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</si>
  <si>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</si>
  <si>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</si>
  <si>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</si>
  <si>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</si>
  <si>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</si>
  <si>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</si>
  <si>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</si>
  <si>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</si>
  <si>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</si>
  <si>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</si>
  <si>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</si>
  <si>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</si>
  <si>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</si>
  <si>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</si>
  <si>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</si>
  <si>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</si>
  <si>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</si>
  <si>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</si>
  <si>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</si>
  <si>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</si>
  <si>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</si>
  <si>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</si>
  <si>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</si>
  <si>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</si>
  <si>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</si>
  <si>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</si>
  <si>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</si>
  <si>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</si>
  <si>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</si>
  <si>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</si>
  <si>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</si>
  <si>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</si>
  <si>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</si>
  <si>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</si>
  <si>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</si>
  <si>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</si>
  <si>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</si>
  <si>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</si>
  <si>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</si>
  <si>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</si>
  <si>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</si>
  <si>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</si>
  <si>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</si>
  <si>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</si>
  <si>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</si>
  <si>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</si>
  <si>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</si>
  <si>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</si>
  <si>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</si>
  <si>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</si>
  <si>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</si>
  <si>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</si>
  <si>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</si>
  <si>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</si>
  <si>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</si>
  <si>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</si>
  <si>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</si>
  <si>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</si>
  <si>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</si>
  <si>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</si>
  <si>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</si>
  <si>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</si>
  <si>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</si>
  <si>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</si>
  <si>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</si>
  <si>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</si>
  <si>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</si>
  <si>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</si>
  <si>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</si>
  <si>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</si>
  <si>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</si>
  <si>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</si>
  <si>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</si>
  <si>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</si>
  <si>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</si>
  <si>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</si>
  <si>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</si>
  <si>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</si>
  <si>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</si>
  <si>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</si>
  <si>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</si>
  <si>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</si>
  <si>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</si>
  <si>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</si>
  <si>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</si>
  <si>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</si>
  <si>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</si>
  <si>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</si>
  <si>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</si>
  <si>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</si>
  <si>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</si>
  <si>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</si>
  <si>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</si>
  <si>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</si>
  <si>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</si>
  <si>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</si>
  <si>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</si>
  <si>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</si>
  <si>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</si>
  <si>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</si>
  <si>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</si>
  <si>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</si>
  <si>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</si>
  <si>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</si>
  <si>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</si>
  <si>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</si>
  <si>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</si>
  <si>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</si>
  <si>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</si>
  <si>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</si>
  <si>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</si>
  <si>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</si>
  <si>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</si>
  <si>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</si>
  <si>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</si>
  <si>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</si>
  <si>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</si>
  <si>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</si>
  <si>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</si>
  <si>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</si>
  <si>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</si>
  <si>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</si>
  <si>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</si>
  <si>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</si>
  <si>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</si>
  <si>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</si>
  <si>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</si>
  <si>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</si>
  <si>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</si>
  <si>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</si>
  <si>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</si>
  <si>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</si>
  <si>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</si>
  <si>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</si>
  <si>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</si>
  <si>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</si>
  <si>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</si>
  <si>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</si>
  <si>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</si>
  <si>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</si>
  <si>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</si>
  <si>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</si>
  <si>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</si>
  <si>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</si>
  <si>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</si>
  <si>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</si>
  <si>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</si>
  <si>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</si>
  <si>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</si>
  <si>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</si>
  <si>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</si>
  <si>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</si>
  <si>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</si>
  <si>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</si>
  <si>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</si>
  <si>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</si>
  <si>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</si>
  <si>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</si>
  <si>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</si>
  <si>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</si>
  <si>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</si>
  <si>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</si>
  <si>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</si>
  <si>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</si>
  <si>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</si>
  <si>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</si>
  <si>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</si>
  <si>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</si>
  <si>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</si>
  <si>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</si>
  <si>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</si>
  <si>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</si>
  <si>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</si>
  <si>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</si>
  <si>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</si>
  <si>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</si>
  <si>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</si>
  <si>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</si>
  <si>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</si>
  <si>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</si>
  <si>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</si>
  <si>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</si>
  <si>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</si>
  <si>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</si>
  <si>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</si>
  <si>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</si>
  <si>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</si>
  <si>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</si>
  <si>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</si>
  <si>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</si>
  <si>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</si>
  <si>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</si>
  <si>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</si>
  <si>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</si>
  <si>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</si>
  <si>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</si>
  <si>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</si>
  <si>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</si>
  <si>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</si>
  <si>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</si>
  <si>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</si>
  <si>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</si>
  <si>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</si>
  <si>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</si>
  <si>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</si>
  <si>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</si>
  <si>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</si>
  <si>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</si>
  <si>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</si>
  <si>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</si>
  <si>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</si>
  <si>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</si>
  <si>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</si>
  <si>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</si>
  <si>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</si>
  <si>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</si>
  <si>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</si>
  <si>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</si>
  <si>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</si>
  <si>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</si>
  <si>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</si>
  <si>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</si>
  <si>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</si>
  <si>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</si>
  <si>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</si>
  <si>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</si>
  <si>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</si>
  <si>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</si>
  <si>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</si>
  <si>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</si>
  <si>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</si>
  <si>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</si>
  <si>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</si>
  <si>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</si>
  <si>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</si>
  <si>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</si>
  <si>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</si>
  <si>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</si>
  <si>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</si>
  <si>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</si>
  <si>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</si>
  <si>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</si>
  <si>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</si>
  <si>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</si>
  <si>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</si>
  <si>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</si>
  <si>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</si>
  <si>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</si>
  <si>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</si>
  <si>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</si>
  <si>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</si>
  <si>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</si>
  <si>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</si>
  <si>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</si>
  <si>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</si>
  <si>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</si>
  <si>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</si>
  <si>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</si>
  <si>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</si>
  <si>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</si>
  <si>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</si>
  <si>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</si>
  <si>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</si>
  <si>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</si>
  <si>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</si>
  <si>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</si>
  <si>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</si>
  <si>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</si>
  <si>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</si>
  <si>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</si>
  <si>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</si>
  <si>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</si>
  <si>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</si>
  <si>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</si>
  <si>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</si>
  <si>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</si>
  <si>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</si>
  <si>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</si>
  <si>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</si>
  <si>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</si>
  <si>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</si>
  <si>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</si>
  <si>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</si>
  <si>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</si>
  <si>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</si>
  <si>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</si>
  <si>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</si>
  <si>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</si>
  <si>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</si>
  <si>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</si>
  <si>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</si>
  <si>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</si>
  <si>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</si>
  <si>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</si>
  <si>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</si>
  <si>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</si>
  <si>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</si>
  <si>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</si>
  <si>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</si>
  <si>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</si>
  <si>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</si>
  <si>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</si>
  <si>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</si>
  <si>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</si>
  <si>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</si>
  <si>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</si>
  <si>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</si>
  <si>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</si>
  <si>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</si>
  <si>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</si>
  <si>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</si>
  <si>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</si>
  <si>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</si>
  <si>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</si>
  <si>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</si>
  <si>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</si>
  <si>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</si>
  <si>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</si>
  <si>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</si>
  <si>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</si>
  <si>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</si>
  <si>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</si>
  <si>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</si>
  <si>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</si>
  <si>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</si>
  <si>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</si>
  <si>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</si>
  <si>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</si>
  <si>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</si>
  <si>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</si>
  <si>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</si>
  <si>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</si>
  <si>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</si>
  <si>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</si>
  <si>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</si>
  <si>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</si>
  <si>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</si>
  <si>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</si>
  <si>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</si>
  <si>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</si>
  <si>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</si>
  <si>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</si>
  <si>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</si>
  <si>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</si>
  <si>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</si>
  <si>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</si>
  <si>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</si>
  <si>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</si>
  <si>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</si>
  <si>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</si>
  <si>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</si>
  <si>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</si>
  <si>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</si>
  <si>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</si>
  <si>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</si>
  <si>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</si>
  <si>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</si>
  <si>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</si>
  <si>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</si>
  <si>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</si>
  <si>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</si>
  <si>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</si>
  <si>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</si>
  <si>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</si>
  <si>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</si>
  <si>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</si>
  <si>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</si>
  <si>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</si>
  <si>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</si>
  <si>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</si>
  <si>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</si>
  <si>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</si>
  <si>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</si>
  <si>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</si>
  <si>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</si>
  <si>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</si>
  <si>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</si>
  <si>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</si>
  <si>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</si>
  <si>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</si>
  <si>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</si>
  <si>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</si>
  <si>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</si>
  <si>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</si>
  <si>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</si>
  <si>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</si>
  <si>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</si>
  <si>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</si>
  <si>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</si>
  <si>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</si>
  <si>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</si>
  <si>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</si>
  <si>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</si>
  <si>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</si>
  <si>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</si>
  <si>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</si>
  <si>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</si>
  <si>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</si>
  <si>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</si>
  <si>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</si>
  <si>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</si>
  <si>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</si>
  <si>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</si>
  <si>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</si>
  <si>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</si>
  <si>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</si>
  <si>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</si>
  <si>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</si>
  <si>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</si>
  <si>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</si>
  <si>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</si>
  <si>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</si>
  <si>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</si>
  <si>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</si>
  <si>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</si>
  <si>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</si>
  <si>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</si>
  <si>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</si>
  <si>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</si>
  <si>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</si>
  <si>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</si>
  <si>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</si>
  <si>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</si>
  <si>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</si>
  <si>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</si>
  <si>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</si>
  <si>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</si>
  <si>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</si>
  <si>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</si>
  <si>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</si>
  <si>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</si>
  <si>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</si>
  <si>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</si>
  <si>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</si>
  <si>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</si>
  <si>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</si>
  <si>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</si>
  <si>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</si>
  <si>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</si>
  <si>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</si>
  <si>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</si>
  <si>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</si>
  <si>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</si>
  <si>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</si>
  <si>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</si>
  <si>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</si>
  <si>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</si>
  <si>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</si>
  <si>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</si>
  <si>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</si>
  <si>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</si>
  <si>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</si>
  <si>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</si>
  <si>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</si>
  <si>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</si>
  <si>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</si>
  <si>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</si>
  <si>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</si>
  <si>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</si>
  <si>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</si>
  <si>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</si>
  <si>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</si>
  <si>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</si>
  <si>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</si>
  <si>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</si>
  <si>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</si>
  <si>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</si>
  <si>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</si>
  <si>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</si>
  <si>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</si>
  <si>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</si>
  <si>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</si>
  <si>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</si>
  <si>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</si>
  <si>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</si>
  <si>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</si>
  <si>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</si>
  <si>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</si>
  <si>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</si>
  <si>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</si>
  <si>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</si>
  <si>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</si>
  <si>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</si>
  <si>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</si>
  <si>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</si>
  <si>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</si>
  <si>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</si>
  <si>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</si>
  <si>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</si>
  <si>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</si>
  <si>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</si>
  <si>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</si>
  <si>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</si>
  <si>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</si>
  <si>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</si>
  <si>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</si>
  <si>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</si>
  <si>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</si>
  <si>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</si>
  <si>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</si>
  <si>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</si>
  <si>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</si>
  <si>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</si>
  <si>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</si>
  <si>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</si>
  <si>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</si>
  <si>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</si>
  <si>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</si>
  <si>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</si>
  <si>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</si>
  <si>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</si>
  <si>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</si>
  <si>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</si>
  <si>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</si>
  <si>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</si>
  <si>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</si>
  <si>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</si>
  <si>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</si>
  <si>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</si>
  <si>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</si>
  <si>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</si>
  <si>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</si>
  <si>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</si>
  <si>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</si>
  <si>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</si>
  <si>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</si>
  <si>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</si>
  <si>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</si>
  <si>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</si>
  <si>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</si>
  <si>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</si>
  <si>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</si>
  <si>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</si>
  <si>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</si>
  <si>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</si>
  <si>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</si>
  <si>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</si>
  <si>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</si>
  <si>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</si>
  <si>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</si>
  <si>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</si>
  <si>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</si>
  <si>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</si>
  <si>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</si>
  <si>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</si>
  <si>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</si>
  <si>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</si>
  <si>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</si>
  <si>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</si>
  <si>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</si>
  <si>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</si>
  <si>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</si>
  <si>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</si>
  <si>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</si>
  <si>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</si>
  <si>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</si>
  <si>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</si>
  <si>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</si>
  <si>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</si>
  <si>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</si>
  <si>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</si>
  <si>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</si>
  <si>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</si>
  <si>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</si>
  <si>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</si>
  <si>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</si>
  <si>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</si>
  <si>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</si>
  <si>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</si>
  <si>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</si>
  <si>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</si>
  <si>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</si>
  <si>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</si>
  <si>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</si>
  <si>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</si>
  <si>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</si>
  <si>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</si>
  <si>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</si>
  <si>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</si>
  <si>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</si>
  <si>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</si>
  <si>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</si>
  <si>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</si>
  <si>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</si>
  <si>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</si>
  <si>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</si>
  <si>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</si>
  <si>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</si>
  <si>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</si>
  <si>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</si>
  <si>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</si>
  <si>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</si>
  <si>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</si>
  <si>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</si>
  <si>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</si>
  <si>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</si>
  <si>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</si>
  <si>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</si>
  <si>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</si>
  <si>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</si>
  <si>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</si>
  <si>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</si>
  <si>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</si>
  <si>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</si>
  <si>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</si>
  <si>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</si>
  <si>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</si>
  <si>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</si>
  <si>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</si>
  <si>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</si>
  <si>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</si>
  <si>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</si>
  <si>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</si>
  <si>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</si>
  <si>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</si>
  <si>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</si>
  <si>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</si>
  <si>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</si>
  <si>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</si>
  <si>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</si>
  <si>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</si>
  <si>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</si>
  <si>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</si>
  <si>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</si>
  <si>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</si>
  <si>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</si>
  <si>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</si>
  <si>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</si>
  <si>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</si>
  <si>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</si>
  <si>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</si>
  <si>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</si>
  <si>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</si>
  <si>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</si>
  <si>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</si>
  <si>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</si>
  <si>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</si>
  <si>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</si>
  <si>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</si>
  <si>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</si>
  <si>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</si>
  <si>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</si>
  <si>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</si>
  <si>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</si>
  <si>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</si>
  <si>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</si>
  <si>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</si>
  <si>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</si>
  <si>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</si>
  <si>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</si>
  <si>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</si>
  <si>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</si>
  <si>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</si>
  <si>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</si>
  <si>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</si>
  <si>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</si>
  <si>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</si>
  <si>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</si>
  <si>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</si>
  <si>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</si>
  <si>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</si>
  <si>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</si>
  <si>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</si>
  <si>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</si>
  <si>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</si>
  <si>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</si>
  <si>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</si>
  <si>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</si>
  <si>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</si>
  <si>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</si>
  <si>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</si>
  <si>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</si>
  <si>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</si>
  <si>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</si>
  <si>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</si>
  <si>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</si>
  <si>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</si>
  <si>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</si>
  <si>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</si>
  <si>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</si>
  <si>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</si>
  <si>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</si>
  <si>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</si>
  <si>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</si>
  <si>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</si>
  <si>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</si>
  <si>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</si>
  <si>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</si>
  <si>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</si>
  <si>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</si>
  <si>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</si>
  <si>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</si>
  <si>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</si>
  <si>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</si>
  <si>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</si>
  <si>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</si>
  <si>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</si>
  <si>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</si>
  <si>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</si>
  <si>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</si>
  <si>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</si>
  <si>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</si>
  <si>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</si>
  <si>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</si>
  <si>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</si>
  <si>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</si>
  <si>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</si>
  <si>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</si>
  <si>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</si>
  <si>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</si>
  <si>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</si>
  <si>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</si>
  <si>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</si>
  <si>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</si>
  <si>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</si>
  <si>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</si>
  <si>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</si>
  <si>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</si>
  <si>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</si>
  <si>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</si>
  <si>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</si>
  <si>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</si>
  <si>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</si>
  <si>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</si>
  <si>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</si>
  <si>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</si>
  <si>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</si>
  <si>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</si>
  <si>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</si>
  <si>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</si>
  <si>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</si>
  <si>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</si>
  <si>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</si>
  <si>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</si>
  <si>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</si>
  <si>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</si>
  <si>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</si>
  <si>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</si>
  <si>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</si>
  <si>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</si>
  <si>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</si>
  <si>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</si>
  <si>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</si>
  <si>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</si>
  <si>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</si>
  <si>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</si>
  <si>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</si>
  <si>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</si>
  <si>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</si>
  <si>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</si>
  <si>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</si>
  <si>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</si>
  <si>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</si>
  <si>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</si>
  <si>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</si>
  <si>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</si>
  <si>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</si>
  <si>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</si>
  <si>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</si>
  <si>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</si>
  <si>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</si>
  <si>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</si>
  <si>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</si>
  <si>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</si>
  <si>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</si>
  <si>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</si>
  <si>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</si>
  <si>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</si>
  <si>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</si>
  <si>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</si>
  <si>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</si>
  <si>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</si>
  <si>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</si>
  <si>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</si>
  <si>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</si>
  <si>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</si>
  <si>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</si>
  <si>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</si>
  <si>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</si>
  <si>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</si>
  <si>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</si>
  <si>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</si>
  <si>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</si>
  <si>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</si>
  <si>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</si>
  <si>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</si>
  <si>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</si>
  <si>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</si>
  <si>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</si>
  <si>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</si>
  <si>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</si>
  <si>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</si>
  <si>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</si>
  <si>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</si>
  <si>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</si>
  <si>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</si>
  <si>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</si>
  <si>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</si>
  <si>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</si>
  <si>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</si>
  <si>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</si>
  <si>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</si>
  <si>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</si>
  <si>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</si>
  <si>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</si>
  <si>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</si>
  <si>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</si>
  <si>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</si>
  <si>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</si>
  <si>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</si>
  <si>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</si>
  <si>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</si>
  <si>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</si>
  <si>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</si>
  <si>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</si>
  <si>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</si>
  <si>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</si>
  <si>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</si>
  <si>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</si>
  <si>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</si>
  <si>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</si>
  <si>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</si>
  <si>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</si>
  <si>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</si>
  <si>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</si>
  <si>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</si>
  <si>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</si>
  <si>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</si>
  <si>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</si>
  <si>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</si>
  <si>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</si>
  <si>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</si>
  <si>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</si>
  <si>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</si>
  <si>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</si>
  <si>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</si>
  <si>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</si>
  <si>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</si>
  <si>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</si>
  <si>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</si>
  <si>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</si>
  <si>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</si>
  <si>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</si>
  <si>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</si>
  <si>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</si>
  <si>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</si>
  <si>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</si>
  <si>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</si>
  <si>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</si>
  <si>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</si>
  <si>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</si>
  <si>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</si>
  <si>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</si>
  <si>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</si>
  <si>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</si>
  <si>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</si>
  <si>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</si>
  <si>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</si>
  <si>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</si>
  <si>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</si>
  <si>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</si>
  <si>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</si>
  <si>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</si>
  <si>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</si>
  <si>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</si>
  <si>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</si>
  <si>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</si>
  <si>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</si>
  <si>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</si>
  <si>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</si>
  <si>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</si>
  <si>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</si>
  <si>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</si>
  <si>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</si>
  <si>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</si>
  <si>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</si>
  <si>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</si>
  <si>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</si>
  <si>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</si>
  <si>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</si>
  <si>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</si>
  <si>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</si>
  <si>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</si>
  <si>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</si>
  <si>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</si>
  <si>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</si>
  <si>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</si>
  <si>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</si>
  <si>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</si>
  <si>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</si>
  <si>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</si>
  <si>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</si>
  <si>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</si>
  <si>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</si>
  <si>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</si>
  <si>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</si>
  <si>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</si>
  <si>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</si>
  <si>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</si>
  <si>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</si>
  <si>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</si>
  <si>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</si>
  <si>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</si>
  <si>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</si>
  <si>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</si>
  <si>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</si>
  <si>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</si>
  <si>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</si>
  <si>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</si>
  <si>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</si>
  <si>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</si>
  <si>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</si>
  <si>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</si>
  <si>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</si>
  <si>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</si>
  <si>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</si>
  <si>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</si>
  <si>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</si>
  <si>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</si>
  <si>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</si>
  <si>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</si>
  <si>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</si>
  <si>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</si>
  <si>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</si>
  <si>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</si>
  <si>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</si>
  <si>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</si>
  <si>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</si>
  <si>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</si>
  <si>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</si>
  <si>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</si>
  <si>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</si>
  <si>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</si>
  <si>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</si>
  <si>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</si>
  <si>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</si>
  <si>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</si>
  <si>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</si>
  <si>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</si>
  <si>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</si>
  <si>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</si>
  <si>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</si>
  <si>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</si>
  <si>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</si>
  <si>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</si>
  <si>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</si>
  <si>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</si>
  <si>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</si>
  <si>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</si>
  <si>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</si>
  <si>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</si>
  <si>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</si>
  <si>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</si>
  <si>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</si>
  <si>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</si>
  <si>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</si>
  <si>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</si>
  <si>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</si>
  <si>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</si>
  <si>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</si>
  <si>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</si>
  <si>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</si>
  <si>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</si>
  <si>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</si>
  <si>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</si>
  <si>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</si>
  <si>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</si>
  <si>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</si>
  <si>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</si>
  <si>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</si>
  <si>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</si>
  <si>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</si>
  <si>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</si>
  <si>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</si>
  <si>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</si>
  <si>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</si>
  <si>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</si>
  <si>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</si>
  <si>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</si>
  <si>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</si>
  <si>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</si>
  <si>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</si>
  <si>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</si>
  <si>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</si>
  <si>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</si>
  <si>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</si>
  <si>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</si>
  <si>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</si>
  <si>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</si>
  <si>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</si>
  <si>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</si>
  <si>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</si>
  <si>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</si>
  <si>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</si>
  <si>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</si>
  <si>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</si>
  <si>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</si>
  <si>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</si>
  <si>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</si>
  <si>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</si>
  <si>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</si>
  <si>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</si>
  <si>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</si>
  <si>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</si>
  <si>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</si>
  <si>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</si>
  <si>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</si>
  <si>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</si>
  <si>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</si>
  <si>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</si>
  <si>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</si>
  <si>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</si>
  <si>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</si>
  <si>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</si>
  <si>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</si>
  <si>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</si>
  <si>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</si>
  <si>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</si>
  <si>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</si>
  <si>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</si>
  <si>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</si>
  <si>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</si>
  <si>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</si>
  <si>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</si>
  <si>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</si>
  <si>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</si>
  <si>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</si>
  <si>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</si>
  <si>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</si>
  <si>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</si>
  <si>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</si>
  <si>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</si>
  <si>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</si>
  <si>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</si>
  <si>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</si>
  <si>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</si>
  <si>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</si>
  <si>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</si>
  <si>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</si>
  <si>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</si>
  <si>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</si>
  <si>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</si>
  <si>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</si>
  <si>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</si>
  <si>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</si>
  <si>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</si>
  <si>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</si>
  <si>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</si>
  <si>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</si>
  <si>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</si>
  <si>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</si>
  <si>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</si>
  <si>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</si>
  <si>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</si>
  <si>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</si>
  <si>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</si>
  <si>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</si>
  <si>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</si>
  <si>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</si>
  <si>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</si>
  <si>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</si>
  <si>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</si>
  <si>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</si>
  <si>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</si>
  <si>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</si>
  <si>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</si>
  <si>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</si>
  <si>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</si>
  <si>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</si>
  <si>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</si>
  <si>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</si>
  <si>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</si>
  <si>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</si>
  <si>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</si>
  <si>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</si>
  <si>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</si>
  <si>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</si>
  <si>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</si>
  <si>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</si>
  <si>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</si>
  <si>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</si>
  <si>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</si>
  <si>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</si>
  <si>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</si>
  <si>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</si>
  <si>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</si>
  <si>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</si>
  <si>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</si>
  <si>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</si>
  <si>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</si>
  <si>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</si>
  <si>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</si>
  <si>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</si>
  <si>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</si>
  <si>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</si>
  <si>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</si>
  <si>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</si>
  <si>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</si>
  <si>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</si>
  <si>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</si>
  <si>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</si>
  <si>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</si>
  <si>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</si>
  <si>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</si>
  <si>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</si>
  <si>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</si>
  <si>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</si>
  <si>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</si>
  <si>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</si>
  <si>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</si>
  <si>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</si>
  <si>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</si>
  <si>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</si>
  <si>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</si>
  <si>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</si>
  <si>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</si>
  <si>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</si>
  <si>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</si>
  <si>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</si>
  <si>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</si>
  <si>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</si>
  <si>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</si>
  <si>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</si>
  <si>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</si>
  <si>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</si>
  <si>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</si>
  <si>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</si>
  <si>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</si>
  <si>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</si>
  <si>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</si>
  <si>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</si>
  <si>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</si>
  <si>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</si>
  <si>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</si>
  <si>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</si>
  <si>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</si>
  <si>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</si>
  <si>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</si>
  <si>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</si>
  <si>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</si>
  <si>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</si>
  <si>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</si>
  <si>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</si>
  <si>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</si>
  <si>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</si>
  <si>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</si>
  <si>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</si>
  <si>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</si>
  <si>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</si>
  <si>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</si>
  <si>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</si>
  <si>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</si>
  <si>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</si>
  <si>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</si>
  <si>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</si>
  <si>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</si>
  <si>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</si>
  <si>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</si>
  <si>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</si>
  <si>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</si>
  <si>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</si>
  <si>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</si>
  <si>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</si>
  <si>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</si>
  <si>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</si>
  <si>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</si>
  <si>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</si>
  <si>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</si>
  <si>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</si>
  <si>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</si>
  <si>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</si>
  <si>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</si>
  <si>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</si>
  <si>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</si>
  <si>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</si>
  <si>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</si>
  <si>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</si>
  <si>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</si>
  <si>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</si>
  <si>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</si>
  <si>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</si>
  <si>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</si>
  <si>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</si>
  <si>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</si>
  <si>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</si>
  <si>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</si>
  <si>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</si>
  <si>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</si>
  <si>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</si>
  <si>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</si>
  <si>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</si>
  <si>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</si>
  <si>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</si>
  <si>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</si>
  <si>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</si>
  <si>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</si>
  <si>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</si>
  <si>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</si>
  <si>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</si>
  <si>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</si>
  <si>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</si>
  <si>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</si>
  <si>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</si>
  <si>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</si>
  <si>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</si>
  <si>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</si>
  <si>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</si>
  <si>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</si>
  <si>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</si>
  <si>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</si>
  <si>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</si>
  <si>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</si>
  <si>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</si>
  <si>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</si>
  <si>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</si>
  <si>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</si>
  <si>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</si>
  <si>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</si>
  <si>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</si>
  <si>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</si>
  <si>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</si>
  <si>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</si>
  <si>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</si>
  <si>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</si>
  <si>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</si>
  <si>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</si>
  <si>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</si>
  <si>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</si>
  <si>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</si>
  <si>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</si>
  <si>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</si>
  <si>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</si>
  <si>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</si>
  <si>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</si>
  <si>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</si>
  <si>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</si>
  <si>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</si>
  <si>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</si>
  <si>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</si>
  <si>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</si>
  <si>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</si>
  <si>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</si>
  <si>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</si>
  <si>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</si>
  <si>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</si>
  <si>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</si>
  <si>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</si>
  <si>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</si>
  <si>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</si>
  <si>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</si>
  <si>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</si>
  <si>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</si>
  <si>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</si>
  <si>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</si>
  <si>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</si>
  <si>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</si>
  <si>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</si>
  <si>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</si>
  <si>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</si>
  <si>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</si>
  <si>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</si>
  <si>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</si>
  <si>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</si>
  <si>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</si>
  <si>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</si>
  <si>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</si>
  <si>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</si>
  <si>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</si>
  <si>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</si>
  <si>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</si>
  <si>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</si>
  <si>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</si>
  <si>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</si>
  <si>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</si>
  <si>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</si>
  <si>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</si>
  <si>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</si>
  <si>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</si>
  <si>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</si>
  <si>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</si>
  <si>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</si>
  <si>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</si>
  <si>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</si>
  <si>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</si>
  <si>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</si>
  <si>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</si>
  <si>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</si>
  <si>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</si>
  <si>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</si>
  <si>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</si>
  <si>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</si>
  <si>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</si>
  <si>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</si>
  <si>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</si>
  <si>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</si>
  <si>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</si>
  <si>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</si>
  <si>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</si>
  <si>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</si>
  <si>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</si>
  <si>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</si>
  <si>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</si>
  <si>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</si>
  <si>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</si>
  <si>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</si>
  <si>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</si>
  <si>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</si>
  <si>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</si>
  <si>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</si>
  <si>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</si>
  <si>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</si>
  <si>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</si>
  <si>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</si>
  <si>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</si>
  <si>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</si>
  <si>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</si>
  <si>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</si>
  <si>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</si>
  <si>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</si>
  <si>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</si>
  <si>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</si>
  <si>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</si>
  <si>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</si>
  <si>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</si>
  <si>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</si>
  <si>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</si>
  <si>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</si>
  <si>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</si>
  <si>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</si>
  <si>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</si>
  <si>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</si>
  <si>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</si>
  <si>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</si>
  <si>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</si>
  <si>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</si>
  <si>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</si>
  <si>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</si>
  <si>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</si>
  <si>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</si>
  <si>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</si>
  <si>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</si>
  <si>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</si>
  <si>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</si>
  <si>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</si>
  <si>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</si>
  <si>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</si>
  <si>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</si>
  <si>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</si>
  <si>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</si>
  <si>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</si>
  <si>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</si>
  <si>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</si>
  <si>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</si>
  <si>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</si>
  <si>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</si>
  <si>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</si>
  <si>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</si>
  <si>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</si>
  <si>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</si>
  <si>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</si>
  <si>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</si>
  <si>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</si>
  <si>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</si>
  <si>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</si>
  <si>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</si>
  <si>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</si>
  <si>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</si>
  <si>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</si>
  <si>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</si>
  <si>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</si>
  <si>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</si>
  <si>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</si>
  <si>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</si>
  <si>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</si>
  <si>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</si>
  <si>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</si>
  <si>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</si>
  <si>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</si>
  <si>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</si>
  <si>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</si>
  <si>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</si>
  <si>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</si>
  <si>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</si>
  <si>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</si>
  <si>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</si>
  <si>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</si>
  <si>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</si>
  <si>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</si>
  <si>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</si>
  <si>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</si>
  <si>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</si>
  <si>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</si>
  <si>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</si>
  <si>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</si>
  <si>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</si>
  <si>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</si>
  <si>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</si>
  <si>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</si>
  <si>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</si>
  <si>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</si>
  <si>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</si>
  <si>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</si>
  <si>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</si>
  <si>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</si>
  <si>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</si>
  <si>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</si>
  <si>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</si>
  <si>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</si>
  <si>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</si>
  <si>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</si>
  <si>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</si>
  <si>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</si>
  <si>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</si>
  <si>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</si>
  <si>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</si>
  <si>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</si>
  <si>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</si>
  <si>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</si>
  <si>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</si>
  <si>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</si>
  <si>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</si>
  <si>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</si>
  <si>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</si>
  <si>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</si>
  <si>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</si>
  <si>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</si>
  <si>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</si>
  <si>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</si>
  <si>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</si>
  <si>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</si>
  <si>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</si>
  <si>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</si>
  <si>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</si>
  <si>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</si>
  <si>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</si>
  <si>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</si>
  <si>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</si>
  <si>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</si>
  <si>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</si>
  <si>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</si>
  <si>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</si>
  <si>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</si>
  <si>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</si>
  <si>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</si>
  <si>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</si>
  <si>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</si>
  <si>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</si>
  <si>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</si>
  <si>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</si>
  <si>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</si>
  <si>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</si>
  <si>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</si>
  <si>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</si>
  <si>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</si>
  <si>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</si>
  <si>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</si>
  <si>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</si>
  <si>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</si>
  <si>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</si>
  <si>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</si>
  <si>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</si>
  <si>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</si>
  <si>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</si>
  <si>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</si>
  <si>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</si>
  <si>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</si>
  <si>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</si>
  <si>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</si>
  <si>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</si>
  <si>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</si>
  <si>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</si>
  <si>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</si>
  <si>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</si>
  <si>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</si>
  <si>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</si>
  <si>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</si>
  <si>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</si>
  <si>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</si>
  <si>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</si>
  <si>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</si>
  <si>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</si>
  <si>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</si>
  <si>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</si>
  <si>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</si>
  <si>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</si>
  <si>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</si>
  <si>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</si>
  <si>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</si>
  <si>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</si>
  <si>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</si>
  <si>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</si>
  <si>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</si>
  <si>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</si>
  <si>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</si>
  <si>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</si>
  <si>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</si>
  <si>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</si>
  <si>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</si>
  <si>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</si>
  <si>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</si>
  <si>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</si>
  <si>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</si>
  <si>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</si>
  <si>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</si>
  <si>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</si>
  <si>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</si>
  <si>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</si>
  <si>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</si>
  <si>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</si>
  <si>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</si>
  <si>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</si>
  <si>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</si>
  <si>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</si>
  <si>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</si>
  <si>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</si>
  <si>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</si>
  <si>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</si>
  <si>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</si>
  <si>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</si>
  <si>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</si>
  <si>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</si>
  <si>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</si>
  <si>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</si>
  <si>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</si>
  <si>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</si>
  <si>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</si>
  <si>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</si>
  <si>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</si>
  <si>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</si>
  <si>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</si>
  <si>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</si>
  <si>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</si>
  <si>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</si>
  <si>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</si>
  <si>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</si>
  <si>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</si>
  <si>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</si>
  <si>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</si>
  <si>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</si>
  <si>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</si>
  <si>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</si>
  <si>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</si>
  <si>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</si>
  <si>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</si>
  <si>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</si>
  <si>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</si>
  <si>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</si>
  <si>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</si>
  <si>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</si>
  <si>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</si>
  <si>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</si>
  <si>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</si>
  <si>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</si>
  <si>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</si>
  <si>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</si>
  <si>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</si>
  <si>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</si>
  <si>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</si>
  <si>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</si>
  <si>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</si>
  <si>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</si>
  <si>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</si>
  <si>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</si>
  <si>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</si>
  <si>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</si>
  <si>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</si>
  <si>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</si>
  <si>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</si>
  <si>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</si>
  <si>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</si>
  <si>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</si>
  <si>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</si>
  <si>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</si>
  <si>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</si>
  <si>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</si>
  <si>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</si>
  <si>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</si>
  <si>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</si>
  <si>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</si>
  <si>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</si>
  <si>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</si>
  <si>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</si>
  <si>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</si>
  <si>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</si>
  <si>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</si>
  <si>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</si>
  <si>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</si>
  <si>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</si>
  <si>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</si>
  <si>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</si>
  <si>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</si>
  <si>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</si>
  <si>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</si>
  <si>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</si>
  <si>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</si>
  <si>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</si>
  <si>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</si>
  <si>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</si>
  <si>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</si>
  <si>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</si>
  <si>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</si>
  <si>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</si>
  <si>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</si>
  <si>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</si>
  <si>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</si>
  <si>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</si>
  <si>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</si>
  <si>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</si>
  <si>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</si>
  <si>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</si>
  <si>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</si>
  <si>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</si>
  <si>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</si>
  <si>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</si>
  <si>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</si>
  <si>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</si>
  <si>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</si>
  <si>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</si>
  <si>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</si>
  <si>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</si>
  <si>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</si>
  <si>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</si>
  <si>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</si>
  <si>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</si>
  <si>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</si>
  <si>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</si>
  <si>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</si>
  <si>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</si>
  <si>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</si>
  <si>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</si>
  <si>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</si>
  <si>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</si>
  <si>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</si>
  <si>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</si>
  <si>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</si>
  <si>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</si>
  <si>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</si>
  <si>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</si>
  <si>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</si>
  <si>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</si>
  <si>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</si>
  <si>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</si>
  <si>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</si>
  <si>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</si>
  <si>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</si>
  <si>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</si>
  <si>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</si>
  <si>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</si>
  <si>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</si>
  <si>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</si>
  <si>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</si>
  <si>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</si>
  <si>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</si>
  <si>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</si>
  <si>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</si>
  <si>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</si>
  <si>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</si>
  <si>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</si>
  <si>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</si>
  <si>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</si>
  <si>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</si>
  <si>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</si>
  <si>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</si>
  <si>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</si>
  <si>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</si>
  <si>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</si>
  <si>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</si>
  <si>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</si>
  <si>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</si>
  <si>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</si>
  <si>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</si>
  <si>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</si>
  <si>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</si>
  <si>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</si>
  <si>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</si>
  <si>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</si>
  <si>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</si>
  <si>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</si>
  <si>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</si>
  <si>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</si>
  <si>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</si>
  <si>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</si>
  <si>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</si>
  <si>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</si>
  <si>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</si>
  <si>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</si>
  <si>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</si>
  <si>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</si>
  <si>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</si>
  <si>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</si>
  <si>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</si>
  <si>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</si>
  <si>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</si>
  <si>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</si>
  <si>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</si>
  <si>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</si>
  <si>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</si>
  <si>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</si>
  <si>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</si>
  <si>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</si>
  <si>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</si>
  <si>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</si>
  <si>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</si>
  <si>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</si>
  <si>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</si>
  <si>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</si>
  <si>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</si>
  <si>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</si>
  <si>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</si>
  <si>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</si>
  <si>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</si>
  <si>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</si>
  <si>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</si>
  <si>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</si>
  <si>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</si>
  <si>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</si>
  <si>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</si>
  <si>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</si>
  <si>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</si>
  <si>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</si>
  <si>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</si>
  <si>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</si>
  <si>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</si>
  <si>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</si>
  <si>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</si>
  <si>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</si>
  <si>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</si>
  <si>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</si>
  <si>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</si>
  <si>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</si>
  <si>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</si>
  <si>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</si>
  <si>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</si>
  <si>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</si>
  <si>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</si>
  <si>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</si>
  <si>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</si>
  <si>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</si>
  <si>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</si>
  <si>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</si>
  <si>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</si>
  <si>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</si>
  <si>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</si>
  <si>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</si>
  <si>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</si>
  <si>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</si>
  <si>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</si>
  <si>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</si>
  <si>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</si>
  <si>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</si>
  <si>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</si>
  <si>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</si>
  <si>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</si>
  <si>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</si>
  <si>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</si>
  <si>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</si>
  <si>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</si>
  <si>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</si>
  <si>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</si>
  <si>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</si>
  <si>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</si>
  <si>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</si>
  <si>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</si>
  <si>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</si>
  <si>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</si>
  <si>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</si>
  <si>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</si>
  <si>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</si>
  <si>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</si>
  <si>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</si>
  <si>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</si>
  <si>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</si>
  <si>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</si>
  <si>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</si>
  <si>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</si>
  <si>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</si>
  <si>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</si>
  <si>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</si>
  <si>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</si>
  <si>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</si>
  <si>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</si>
  <si>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</si>
  <si>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</si>
  <si>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</si>
  <si>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</si>
  <si>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</si>
  <si>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</si>
  <si>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</si>
  <si>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</si>
  <si>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</si>
  <si>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</si>
  <si>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</si>
  <si>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</si>
  <si>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</si>
  <si>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</si>
  <si>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</si>
  <si>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</si>
  <si>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</si>
  <si>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</si>
  <si>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</si>
  <si>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</si>
  <si>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</si>
  <si>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</si>
  <si>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</si>
  <si>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</si>
  <si>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</si>
  <si>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</si>
  <si>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</si>
  <si>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</si>
  <si>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</si>
  <si>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</si>
  <si>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</si>
  <si>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</si>
  <si>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</si>
  <si>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</si>
  <si>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</si>
  <si>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</si>
  <si>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</si>
  <si>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</si>
  <si>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</si>
  <si>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</si>
  <si>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</si>
  <si>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</si>
  <si>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</si>
  <si>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</si>
  <si>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</si>
  <si>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</si>
  <si>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</si>
  <si>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</si>
  <si>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</si>
  <si>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</si>
  <si>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</si>
  <si>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</si>
  <si>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</si>
  <si>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</si>
  <si>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</si>
  <si>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</si>
  <si>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</si>
  <si>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</si>
  <si>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</si>
  <si>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</si>
  <si>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</si>
  <si>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</si>
  <si>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</si>
  <si>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</si>
  <si>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</si>
  <si>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</si>
  <si>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</si>
  <si>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</si>
  <si>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</si>
  <si>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</si>
  <si>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</si>
  <si>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</si>
  <si>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</si>
  <si>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</si>
  <si>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</si>
  <si>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</si>
  <si>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</si>
  <si>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</si>
  <si>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</si>
  <si>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</si>
  <si>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</si>
  <si>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</si>
  <si>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</si>
  <si>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</si>
  <si>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</si>
  <si>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</si>
  <si>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</si>
  <si>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</si>
  <si>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</si>
  <si>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</si>
  <si>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</si>
  <si>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</si>
  <si>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</si>
  <si>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</si>
  <si>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</si>
  <si>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</si>
  <si>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</si>
  <si>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</si>
  <si>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</si>
  <si>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</si>
  <si>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</si>
  <si>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</si>
  <si>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</si>
  <si>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</si>
  <si>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</si>
  <si>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</si>
  <si>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</si>
  <si>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</si>
  <si>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</si>
  <si>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</si>
  <si>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</si>
  <si>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</si>
  <si>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</si>
  <si>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</si>
  <si>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</si>
  <si>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</si>
  <si>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</si>
  <si>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</si>
  <si>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</si>
  <si>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</si>
  <si>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</si>
  <si>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</si>
  <si>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</si>
  <si>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</si>
  <si>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</si>
  <si>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</si>
  <si>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</si>
  <si>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</si>
  <si>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</si>
  <si>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</si>
  <si>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</si>
  <si>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</si>
  <si>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</si>
  <si>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</si>
  <si>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</si>
  <si>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</si>
  <si>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</si>
  <si>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</si>
  <si>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</si>
  <si>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</si>
  <si>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</si>
  <si>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</si>
  <si>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</si>
  <si>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</si>
  <si>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</si>
  <si>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</si>
  <si>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</si>
  <si>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</si>
  <si>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</si>
  <si>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</si>
  <si>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</si>
  <si>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</si>
  <si>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</si>
  <si>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</si>
  <si>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</si>
  <si>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</si>
  <si>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</si>
  <si>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</si>
  <si>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</si>
  <si>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</si>
  <si>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</si>
  <si>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</si>
  <si>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</si>
  <si>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</si>
  <si>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</si>
  <si>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</si>
  <si>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</si>
  <si>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</si>
  <si>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</si>
  <si>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</si>
  <si>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</si>
  <si>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</si>
  <si>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</si>
  <si>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</si>
  <si>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</si>
  <si>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</si>
  <si>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</si>
  <si>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</si>
  <si>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</si>
  <si>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</si>
  <si>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</si>
  <si>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</si>
  <si>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</si>
  <si>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</si>
  <si>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</si>
  <si>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</si>
  <si>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</si>
  <si>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</si>
  <si>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</si>
  <si>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</si>
  <si>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</si>
  <si>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</si>
  <si>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</si>
  <si>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</si>
  <si>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</si>
  <si>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</si>
  <si>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</si>
  <si>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</si>
  <si>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</si>
  <si>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</si>
  <si>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</si>
  <si>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</si>
  <si>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</si>
  <si>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</si>
  <si>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</si>
  <si>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</si>
  <si>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</si>
  <si>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</si>
  <si>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</si>
  <si>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</si>
  <si>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</si>
  <si>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</si>
  <si>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</si>
  <si>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</si>
  <si>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</si>
  <si>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</si>
  <si>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</si>
  <si>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</si>
  <si>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</si>
  <si>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</si>
  <si>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</si>
  <si>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</si>
  <si>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</si>
  <si>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</si>
  <si>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</si>
  <si>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</si>
  <si>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</si>
  <si>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</si>
  <si>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</si>
  <si>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</si>
  <si>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</si>
  <si>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</si>
  <si>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</si>
  <si>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</si>
  <si>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</si>
  <si>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</si>
  <si>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</si>
  <si>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</si>
  <si>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</si>
  <si>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</si>
  <si>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</si>
  <si>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</si>
  <si>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</si>
  <si>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</si>
  <si>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</si>
  <si>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</si>
  <si>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</si>
  <si>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</si>
  <si>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</si>
  <si>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</si>
  <si>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</si>
  <si>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</si>
  <si>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</si>
  <si>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</si>
  <si>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</si>
  <si>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</si>
  <si>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</si>
  <si>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</si>
  <si>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</si>
  <si>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</si>
  <si>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</si>
  <si>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</si>
  <si>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</si>
  <si>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</si>
  <si>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</si>
  <si>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</si>
  <si>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</si>
  <si>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</si>
  <si>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</si>
  <si>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</si>
  <si>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</si>
  <si>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</si>
  <si>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</si>
  <si>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</si>
  <si>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</si>
  <si>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</si>
  <si>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</si>
  <si>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</si>
  <si>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</si>
  <si>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</si>
  <si>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</si>
  <si>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</si>
  <si>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</si>
  <si>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</si>
  <si>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</si>
  <si>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</si>
  <si>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</si>
  <si>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</si>
  <si>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</si>
  <si>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</si>
  <si>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</si>
  <si>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</si>
  <si>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</si>
  <si>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</si>
  <si>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</si>
  <si>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</si>
  <si>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</si>
  <si>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</si>
  <si>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</si>
  <si>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</si>
  <si>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</si>
  <si>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</si>
  <si>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</si>
  <si>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</si>
  <si>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</si>
  <si>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</si>
  <si>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</si>
  <si>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</si>
  <si>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</si>
  <si>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</si>
  <si>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</si>
  <si>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</si>
  <si>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</si>
  <si>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</si>
  <si>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</si>
  <si>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</si>
  <si>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</si>
  <si>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</si>
  <si>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</si>
  <si>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</si>
  <si>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</si>
  <si>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</si>
  <si>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</si>
  <si>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</si>
  <si>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</si>
  <si>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</si>
  <si>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</si>
  <si>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</si>
  <si>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</si>
  <si>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</si>
  <si>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</si>
  <si>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</si>
  <si>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</si>
  <si>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</si>
  <si>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</si>
  <si>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</si>
  <si>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</si>
  <si>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</si>
  <si>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</si>
  <si>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</si>
  <si>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</si>
  <si>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</si>
  <si>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</si>
  <si>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</si>
  <si>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</si>
  <si>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</si>
  <si>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</si>
  <si>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</si>
  <si>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</si>
  <si>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</si>
  <si>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</si>
  <si>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</si>
  <si>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</si>
  <si>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</si>
  <si>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</si>
  <si>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</si>
  <si>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</si>
  <si>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</si>
  <si>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</si>
  <si>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</si>
  <si>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</si>
  <si>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</si>
  <si>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</si>
  <si>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</si>
  <si>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</si>
  <si>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</si>
  <si>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</si>
  <si>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</si>
  <si>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</si>
  <si>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</si>
  <si>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</si>
  <si>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</si>
  <si>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</si>
  <si>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</si>
  <si>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</si>
  <si>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</si>
  <si>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</si>
  <si>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</si>
  <si>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</si>
  <si>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</si>
  <si>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</si>
  <si>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</si>
  <si>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</si>
  <si>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</si>
  <si>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</si>
  <si>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</si>
  <si>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</si>
  <si>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</si>
  <si>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</si>
  <si>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</si>
  <si>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</si>
  <si>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</si>
  <si>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</si>
  <si>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</si>
  <si>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</si>
  <si>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</si>
  <si>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</si>
  <si>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</si>
  <si>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</si>
  <si>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</si>
  <si>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</si>
  <si>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</si>
  <si>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</si>
  <si>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</si>
  <si>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</si>
  <si>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</si>
  <si>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</si>
  <si>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</si>
  <si>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</si>
  <si>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</si>
  <si>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</si>
  <si>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</si>
  <si>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</si>
  <si>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</si>
  <si>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</si>
  <si>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</si>
  <si>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</si>
  <si>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</si>
  <si>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</si>
  <si>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</si>
  <si>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</si>
  <si>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</si>
  <si>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</si>
  <si>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</si>
  <si>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</si>
  <si>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</si>
  <si>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</si>
  <si>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</si>
  <si>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</si>
  <si>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</si>
  <si>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</si>
  <si>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</si>
  <si>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</si>
  <si>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</si>
  <si>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</si>
  <si>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</si>
  <si>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</si>
  <si>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</si>
  <si>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</si>
  <si>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</si>
  <si>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</si>
  <si>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</si>
  <si>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</si>
  <si>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</si>
  <si>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</si>
  <si>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</si>
  <si>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</si>
  <si>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</si>
  <si>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</si>
  <si>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</si>
  <si>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</si>
  <si>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</si>
  <si>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</si>
  <si>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</si>
  <si>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</si>
  <si>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</si>
  <si>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</si>
  <si>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</si>
  <si>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</si>
  <si>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</si>
  <si>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</si>
  <si>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</si>
  <si>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</si>
  <si>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</si>
  <si>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</si>
  <si>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</si>
  <si>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</si>
  <si>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</si>
  <si>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</si>
  <si>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</si>
  <si>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</si>
  <si>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</si>
  <si>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</si>
  <si>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</si>
  <si>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</si>
  <si>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</si>
  <si>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</si>
  <si>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</si>
  <si>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</si>
  <si>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</si>
  <si>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</si>
  <si>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</si>
  <si>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</si>
  <si>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</si>
  <si>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</si>
  <si>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</si>
  <si>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</si>
  <si>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</si>
  <si>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</si>
  <si>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</si>
  <si>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</si>
  <si>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</si>
  <si>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</si>
  <si>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</si>
  <si>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</si>
  <si>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</si>
  <si>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</si>
  <si>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</si>
  <si>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</si>
  <si>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</si>
  <si>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</si>
  <si>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</si>
  <si>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</si>
  <si>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</si>
  <si>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</si>
  <si>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</si>
  <si>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</si>
  <si>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</si>
  <si>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</si>
  <si>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</si>
  <si>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</si>
  <si>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</si>
  <si>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</si>
  <si>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</si>
  <si>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</si>
  <si>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</si>
  <si>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</si>
  <si>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</si>
  <si>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</si>
  <si>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</si>
  <si>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</si>
  <si>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</si>
  <si>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</si>
  <si>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</si>
  <si>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</si>
  <si>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</si>
  <si>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</si>
  <si>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</si>
  <si>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</si>
  <si>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</si>
  <si>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</si>
  <si>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</si>
  <si>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</si>
  <si>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</si>
  <si>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</si>
  <si>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</si>
  <si>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</si>
  <si>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</si>
  <si>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</si>
  <si>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</si>
  <si>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</si>
  <si>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</si>
  <si>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</si>
  <si>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</si>
  <si>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</si>
  <si>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</si>
  <si>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</si>
  <si>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</si>
  <si>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</si>
  <si>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</si>
  <si>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</si>
  <si>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</si>
  <si>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</si>
  <si>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</si>
  <si>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</si>
  <si>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</si>
  <si>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</si>
  <si>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</si>
  <si>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</si>
  <si>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</si>
  <si>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</si>
  <si>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</si>
  <si>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</si>
  <si>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</si>
  <si>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</si>
  <si>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</si>
  <si>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</si>
  <si>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</si>
  <si>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</si>
  <si>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</si>
  <si>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</si>
  <si>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</si>
  <si>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</si>
  <si>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</si>
  <si>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</si>
  <si>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</si>
  <si>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</si>
  <si>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</si>
  <si>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</si>
  <si>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</si>
  <si>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</si>
  <si>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</si>
  <si>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</si>
  <si>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</si>
  <si>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</si>
  <si>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</si>
  <si>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</si>
  <si>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</si>
  <si>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</si>
  <si>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</si>
  <si>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</si>
  <si>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</si>
  <si>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</si>
  <si>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</si>
  <si>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</si>
  <si>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</si>
  <si>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</si>
  <si>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</si>
  <si>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</si>
  <si>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</si>
  <si>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</si>
  <si>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</si>
  <si>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</si>
  <si>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</si>
  <si>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</si>
  <si>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</si>
  <si>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</si>
  <si>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</si>
  <si>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</si>
  <si>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</si>
  <si>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</si>
  <si>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</si>
  <si>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</si>
  <si>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</si>
  <si>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</si>
  <si>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</si>
  <si>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</si>
  <si>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</si>
  <si>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</si>
  <si>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</si>
  <si>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</si>
  <si>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</si>
  <si>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</si>
  <si>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</si>
  <si>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</si>
  <si>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</si>
  <si>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</si>
  <si>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</si>
  <si>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</si>
  <si>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</si>
  <si>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</si>
  <si>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</si>
  <si>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</si>
  <si>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</si>
  <si>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</si>
  <si>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</si>
  <si>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</si>
  <si>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</si>
  <si>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</si>
  <si>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</si>
  <si>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</si>
  <si>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</si>
  <si>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</si>
  <si>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</si>
  <si>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</si>
  <si>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</si>
  <si>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</si>
  <si>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</si>
  <si>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</si>
  <si>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</si>
  <si>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</si>
  <si>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</si>
  <si>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</si>
  <si>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</si>
  <si>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</si>
  <si>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</si>
  <si>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</si>
  <si>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</si>
  <si>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</si>
  <si>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</si>
  <si>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</si>
  <si>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</si>
  <si>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</si>
  <si>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</si>
  <si>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</si>
  <si>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</si>
  <si>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</si>
  <si>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</si>
  <si>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</si>
  <si>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</si>
  <si>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</si>
  <si>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</si>
  <si>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</si>
  <si>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</si>
  <si>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</si>
  <si>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</si>
  <si>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</si>
  <si>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</si>
  <si>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</si>
  <si>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</si>
  <si>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</si>
  <si>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</si>
  <si>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</si>
  <si>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</si>
  <si>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</si>
  <si>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</si>
  <si>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</si>
  <si>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</si>
  <si>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</si>
  <si>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</si>
  <si>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</si>
  <si>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</si>
  <si>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</si>
  <si>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</si>
  <si>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</si>
  <si>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</si>
  <si>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</si>
  <si>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</si>
  <si>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</si>
  <si>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</si>
  <si>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</si>
  <si>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</si>
  <si>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</si>
  <si>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</si>
  <si>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</si>
  <si>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</si>
  <si>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</si>
  <si>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</si>
  <si>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</si>
  <si>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</si>
  <si>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</si>
  <si>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</si>
  <si>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</si>
  <si>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</si>
  <si>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</si>
  <si>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</si>
  <si>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</si>
  <si>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</si>
  <si>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</si>
  <si>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</si>
  <si>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</si>
  <si>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</si>
  <si>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</si>
  <si>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</si>
  <si>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</si>
  <si>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</si>
  <si>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</si>
  <si>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</si>
  <si>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</si>
  <si>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</si>
  <si>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</si>
  <si>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</si>
  <si>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</si>
  <si>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</si>
  <si>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</si>
  <si>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</si>
  <si>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</si>
  <si>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</si>
  <si>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</si>
  <si>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</si>
  <si>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</si>
  <si>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</si>
  <si>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</si>
  <si>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</si>
  <si>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</si>
  <si>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</si>
  <si>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</si>
  <si>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</si>
  <si>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</si>
  <si>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</si>
  <si>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</si>
  <si>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</si>
  <si>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</si>
  <si>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</si>
  <si>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</si>
  <si>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</si>
  <si>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</si>
  <si>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</si>
  <si>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</si>
  <si>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</si>
  <si>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</si>
  <si>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</si>
  <si>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</si>
  <si>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</si>
  <si>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</si>
  <si>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</si>
  <si>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</si>
  <si>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</si>
  <si>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</si>
  <si>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</si>
  <si>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</si>
  <si>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</si>
  <si>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</si>
  <si>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</si>
  <si>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</si>
  <si>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</si>
  <si>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</si>
  <si>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</si>
  <si>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</si>
  <si>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</si>
  <si>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</si>
  <si>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</si>
  <si>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</si>
  <si>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</si>
  <si>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</si>
  <si>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</si>
  <si>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</si>
  <si>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</si>
  <si>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</si>
  <si>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</si>
  <si>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</si>
  <si>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</si>
  <si>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</si>
  <si>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</si>
  <si>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</si>
  <si>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</si>
  <si>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</si>
  <si>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</si>
  <si>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</si>
  <si>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</si>
  <si>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</si>
  <si>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</si>
  <si>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</si>
  <si>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</si>
  <si>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</si>
  <si>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</si>
  <si>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</si>
  <si>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</si>
  <si>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</si>
  <si>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</si>
  <si>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</si>
  <si>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</si>
  <si>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</si>
  <si>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</si>
  <si>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</si>
  <si>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</si>
  <si>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</si>
  <si>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</si>
  <si>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</si>
  <si>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</si>
  <si>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</si>
  <si>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</si>
  <si>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</si>
  <si>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</si>
  <si>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</si>
  <si>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</si>
  <si>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</si>
  <si>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</si>
  <si>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</si>
  <si>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</si>
  <si>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</si>
  <si>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</si>
  <si>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</si>
  <si>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</si>
  <si>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</si>
  <si>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</si>
  <si>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</si>
  <si>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</si>
  <si>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</si>
  <si>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</si>
  <si>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</si>
  <si>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</si>
  <si>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</si>
  <si>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</si>
  <si>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</si>
  <si>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</si>
  <si>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</si>
  <si>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</si>
  <si>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</si>
  <si>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</si>
  <si>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</si>
  <si>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</si>
  <si>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</si>
  <si>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</si>
  <si>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</si>
  <si>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</si>
  <si>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</si>
  <si>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</si>
  <si>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</si>
  <si>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</si>
  <si>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</si>
  <si>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</si>
  <si>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</si>
  <si>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</si>
  <si>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</si>
  <si>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</si>
  <si>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</si>
  <si>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</si>
  <si>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</si>
  <si>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</si>
  <si>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</si>
  <si>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</si>
  <si>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</si>
  <si>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</si>
  <si>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</si>
  <si>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</si>
  <si>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</si>
  <si>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</si>
  <si>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</si>
  <si>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</si>
  <si>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</si>
  <si>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</si>
  <si>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</si>
  <si>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</si>
  <si>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</si>
  <si>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</si>
  <si>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</si>
  <si>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</si>
  <si>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</si>
  <si>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</si>
  <si>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</si>
  <si>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</si>
  <si>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</si>
  <si>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</si>
  <si>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</si>
  <si>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</si>
  <si>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</si>
  <si>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</si>
  <si>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</si>
  <si>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</si>
  <si>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</si>
  <si>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</si>
  <si>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</si>
  <si>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</si>
  <si>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</si>
  <si>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</si>
  <si>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</si>
  <si>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</si>
  <si>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</si>
  <si>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</si>
  <si>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</si>
  <si>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</si>
  <si>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</si>
  <si>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</si>
  <si>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</si>
  <si>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</si>
  <si>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</si>
  <si>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</si>
  <si>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</si>
  <si>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</si>
  <si>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</si>
  <si>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</si>
  <si>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</si>
  <si>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</si>
  <si>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</si>
  <si>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</si>
  <si>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</si>
  <si>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</si>
  <si>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</si>
  <si>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</si>
  <si>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</si>
  <si>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</si>
  <si>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</si>
  <si>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</si>
  <si>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</si>
  <si>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</si>
  <si>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</si>
  <si>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</si>
  <si>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</si>
  <si>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</si>
  <si>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</si>
  <si>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</si>
  <si>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</si>
  <si>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</si>
  <si>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</si>
  <si>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</si>
  <si>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</si>
  <si>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</si>
  <si>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</si>
  <si>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</si>
  <si>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</si>
  <si>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</si>
  <si>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</si>
  <si>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</si>
  <si>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</si>
  <si>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</si>
  <si>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</si>
  <si>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</si>
  <si>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</si>
  <si>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</si>
  <si>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</si>
  <si>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</si>
  <si>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</si>
  <si>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</si>
  <si>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</si>
  <si>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</si>
  <si>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</si>
  <si>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</si>
  <si>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</si>
  <si>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</si>
  <si>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</si>
  <si>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</si>
  <si>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</si>
  <si>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</si>
  <si>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</si>
  <si>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</si>
  <si>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</si>
  <si>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</si>
  <si>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</si>
  <si>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</si>
  <si>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</si>
  <si>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</si>
  <si>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</si>
  <si>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</si>
  <si>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</si>
  <si>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</si>
  <si>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</si>
  <si>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</si>
  <si>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</si>
  <si>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</si>
  <si>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</si>
  <si>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</si>
  <si>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</si>
  <si>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</si>
  <si>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</si>
  <si>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</si>
  <si>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</si>
  <si>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</si>
  <si>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</si>
  <si>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</si>
  <si>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</si>
  <si>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</si>
  <si>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</si>
  <si>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</si>
  <si>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</si>
  <si>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</si>
  <si>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</si>
  <si>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</si>
  <si>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</si>
  <si>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</si>
  <si>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</si>
  <si>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</si>
  <si>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</si>
  <si>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</si>
  <si>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</si>
  <si>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</si>
  <si>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</si>
  <si>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</si>
  <si>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</si>
  <si>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</si>
  <si>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</si>
  <si>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</si>
  <si>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</si>
  <si>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</si>
  <si>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</si>
  <si>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</si>
  <si>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</si>
  <si>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</si>
  <si>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</si>
  <si>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</si>
  <si>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</si>
  <si>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</si>
  <si>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</si>
  <si>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</si>
  <si>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</si>
  <si>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</si>
  <si>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</si>
  <si>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</si>
  <si>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</si>
  <si>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</si>
  <si>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</si>
  <si>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</si>
  <si>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</si>
  <si>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</si>
  <si>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</si>
  <si>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</si>
  <si>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</si>
  <si>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</si>
  <si>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</si>
  <si>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</si>
  <si>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</si>
  <si>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</si>
  <si>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</si>
  <si>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</si>
  <si>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</si>
  <si>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</si>
  <si>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</si>
  <si>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</si>
  <si>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</si>
  <si>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</si>
  <si>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</si>
  <si>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</si>
  <si>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</si>
  <si>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</si>
  <si>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</si>
  <si>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</si>
  <si>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</si>
  <si>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</si>
  <si>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</si>
  <si>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</si>
  <si>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</si>
  <si>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</si>
  <si>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</si>
  <si>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</si>
  <si>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</si>
  <si>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</si>
  <si>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</si>
  <si>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</si>
  <si>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</si>
  <si>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</si>
  <si>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</si>
  <si>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</si>
  <si>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</si>
  <si>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</si>
  <si>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</si>
  <si>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</si>
  <si>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</si>
  <si>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</si>
  <si>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</si>
  <si>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</si>
  <si>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</si>
  <si>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</si>
  <si>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</si>
  <si>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</si>
  <si>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</si>
  <si>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</si>
  <si>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</si>
  <si>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</si>
  <si>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</si>
  <si>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</si>
  <si>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</si>
  <si>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</si>
  <si>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</si>
  <si>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</si>
  <si>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</si>
  <si>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</si>
  <si>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</si>
  <si>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</si>
  <si>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</si>
  <si>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</si>
  <si>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</si>
  <si>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</si>
  <si>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</si>
  <si>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</si>
  <si>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</si>
  <si>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</si>
  <si>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</si>
  <si>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</si>
  <si>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</si>
  <si>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</si>
  <si>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</si>
  <si>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</si>
  <si>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</si>
  <si>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</si>
  <si>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</si>
  <si>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</si>
  <si>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</si>
  <si>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</si>
  <si>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</si>
  <si>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</si>
  <si>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</si>
  <si>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</si>
  <si>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</si>
  <si>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</si>
  <si>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</si>
  <si>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</si>
  <si>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</si>
  <si>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</si>
  <si>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</si>
  <si>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</si>
  <si>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</si>
  <si>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</si>
  <si>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</si>
  <si>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</si>
  <si>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</si>
  <si>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</si>
  <si>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</si>
  <si>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</si>
  <si>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</si>
  <si>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</si>
  <si>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</si>
  <si>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</si>
  <si>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</si>
  <si>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</si>
  <si>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</si>
  <si>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</si>
  <si>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</si>
  <si>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</si>
  <si>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</si>
  <si>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</si>
  <si>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</si>
  <si>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</si>
  <si>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</si>
  <si>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</si>
  <si>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</si>
  <si>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</si>
  <si>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</si>
  <si>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</si>
  <si>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</si>
  <si>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</si>
  <si>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</si>
  <si>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</si>
  <si>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</si>
  <si>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</si>
  <si>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</si>
  <si>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</si>
  <si>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</si>
  <si>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</si>
  <si>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</si>
  <si>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</si>
  <si>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</si>
  <si>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</si>
  <si>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</si>
  <si>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</si>
  <si>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</si>
  <si>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</si>
  <si>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</si>
  <si>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</si>
  <si>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</si>
  <si>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</si>
  <si>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</si>
  <si>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</si>
  <si>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</si>
  <si>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</si>
  <si>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</si>
  <si>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</si>
  <si>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</si>
  <si>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</si>
  <si>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</si>
  <si>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</si>
  <si>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</si>
  <si>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</si>
  <si>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</si>
  <si>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</si>
  <si>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</si>
  <si>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</si>
  <si>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</si>
  <si>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</si>
  <si>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</si>
  <si>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</si>
  <si>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</si>
  <si>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</si>
  <si>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</si>
  <si>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</si>
  <si>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</si>
  <si>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</si>
  <si>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</si>
  <si>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</si>
  <si>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</si>
  <si>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</si>
  <si>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</si>
  <si>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</si>
  <si>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</si>
  <si>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</si>
  <si>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</si>
  <si>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</si>
  <si>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</si>
  <si>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</si>
  <si>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</si>
  <si>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</si>
  <si>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</si>
  <si>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</si>
  <si>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</si>
  <si>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</si>
  <si>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</si>
  <si>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</si>
  <si>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</si>
  <si>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</si>
  <si>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</si>
  <si>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</si>
  <si>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</si>
  <si>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</si>
  <si>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</si>
  <si>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</si>
  <si>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</si>
  <si>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</si>
  <si>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</si>
  <si>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</si>
  <si>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</si>
  <si>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</si>
  <si>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</si>
  <si>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</si>
  <si>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</si>
  <si>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</si>
  <si>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</si>
  <si>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</si>
  <si>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</si>
  <si>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</si>
  <si>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</si>
  <si>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</si>
  <si>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</si>
  <si>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</si>
  <si>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</si>
  <si>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</si>
  <si>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</si>
  <si>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</si>
  <si>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</si>
  <si>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</si>
  <si>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</si>
  <si>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</si>
  <si>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</si>
  <si>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</si>
  <si>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</si>
  <si>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</si>
  <si>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</si>
  <si>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</si>
  <si>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</si>
  <si>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</si>
  <si>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</si>
  <si>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</si>
  <si>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</si>
  <si>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</si>
  <si>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</si>
  <si>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</si>
  <si>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</si>
  <si>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</si>
  <si>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</si>
  <si>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</si>
  <si>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</si>
  <si>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</si>
  <si>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</si>
  <si>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</si>
  <si>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</si>
  <si>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</si>
  <si>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</si>
  <si>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</si>
  <si>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</si>
  <si>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</si>
  <si>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</si>
  <si>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</si>
  <si>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</si>
  <si>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</si>
  <si>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</si>
  <si>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</si>
  <si>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</si>
  <si>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</si>
  <si>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</si>
  <si>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</si>
  <si>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</si>
  <si>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</si>
  <si>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</si>
  <si>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</si>
  <si>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</si>
  <si>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</si>
  <si>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</si>
  <si>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</si>
  <si>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</si>
  <si>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</si>
  <si>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</si>
  <si>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</si>
  <si>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</si>
  <si>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</si>
  <si>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</si>
  <si>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</si>
  <si>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</si>
  <si>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</si>
  <si>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</si>
  <si>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</si>
  <si>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</si>
  <si>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</si>
  <si>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</si>
  <si>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</si>
  <si>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</si>
  <si>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</si>
  <si>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</si>
  <si>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</si>
  <si>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</si>
  <si>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</si>
  <si>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</si>
  <si>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</si>
  <si>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</si>
  <si>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</si>
  <si>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</si>
  <si>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</si>
  <si>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</si>
  <si>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</si>
  <si>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</si>
  <si>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</si>
  <si>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</si>
  <si>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</si>
  <si>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</si>
  <si>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</si>
  <si>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</si>
  <si>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</si>
  <si>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</si>
  <si>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</si>
  <si>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</si>
  <si>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</si>
  <si>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</si>
  <si>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</si>
  <si>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</si>
  <si>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</si>
  <si>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</si>
  <si>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</si>
  <si>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</si>
  <si>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</si>
  <si>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</si>
  <si>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</si>
  <si>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</si>
  <si>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</si>
  <si>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</si>
  <si>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</si>
  <si>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</si>
  <si>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</si>
  <si>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</si>
  <si>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</si>
  <si>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</si>
  <si>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</si>
  <si>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</si>
  <si>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</si>
  <si>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</si>
  <si>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</si>
  <si>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</si>
  <si>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</si>
  <si>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</si>
  <si>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</si>
  <si>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</si>
  <si>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</si>
  <si>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</si>
  <si>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</si>
  <si>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</si>
  <si>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</si>
  <si>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</si>
  <si>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</si>
  <si>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</si>
  <si>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</si>
  <si>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</si>
  <si>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</si>
  <si>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</si>
  <si>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</si>
  <si>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</si>
  <si>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</si>
  <si>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</si>
  <si>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</si>
  <si>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</si>
  <si>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</si>
  <si>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</si>
  <si>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</si>
  <si>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</si>
  <si>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</si>
  <si>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</si>
  <si>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</si>
  <si>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</si>
  <si>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</si>
  <si>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</si>
  <si>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</si>
  <si>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</si>
  <si>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</si>
  <si>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</si>
  <si>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</si>
  <si>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</si>
  <si>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</si>
  <si>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</si>
  <si>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</si>
  <si>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</si>
  <si>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</si>
  <si>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</si>
  <si>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</si>
  <si>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</si>
  <si>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</si>
  <si>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</si>
  <si>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</si>
  <si>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</si>
  <si>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</si>
  <si>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</si>
  <si>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</si>
  <si>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</si>
  <si>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</si>
  <si>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</si>
  <si>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</si>
  <si>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</si>
  <si>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</si>
  <si>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</si>
  <si>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</si>
  <si>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</si>
  <si>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</si>
  <si>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</si>
  <si>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</si>
  <si>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</si>
  <si>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</si>
  <si>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</si>
  <si>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</si>
  <si>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</si>
  <si>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</si>
  <si>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</si>
  <si>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</si>
  <si>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</si>
  <si>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</si>
  <si>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</si>
  <si>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</si>
  <si>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</si>
  <si>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</si>
  <si>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</si>
  <si>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</si>
  <si>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</si>
  <si>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</si>
  <si>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</si>
  <si>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</si>
  <si>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</si>
  <si>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</si>
  <si>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</si>
  <si>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</si>
  <si>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</si>
  <si>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</si>
  <si>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</si>
  <si>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</si>
  <si>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</si>
  <si>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</si>
  <si>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</si>
  <si>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</si>
  <si>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</si>
  <si>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</si>
  <si>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</si>
  <si>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</si>
  <si>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</si>
  <si>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</si>
  <si>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</si>
  <si>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</si>
  <si>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</si>
  <si>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</si>
  <si>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</si>
  <si>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</si>
  <si>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</si>
  <si>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</si>
  <si>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</si>
  <si>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</si>
  <si>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</si>
  <si>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</si>
  <si>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</si>
  <si>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</si>
  <si>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</si>
  <si>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</si>
  <si>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</si>
  <si>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</si>
  <si>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</si>
  <si>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</si>
  <si>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</si>
  <si>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</si>
  <si>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</si>
  <si>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</si>
  <si>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</si>
  <si>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</si>
  <si>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</si>
  <si>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</si>
  <si>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</si>
  <si>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</si>
  <si>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</si>
  <si>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</si>
  <si>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</si>
  <si>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</si>
  <si>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</si>
  <si>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</si>
  <si>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</si>
  <si>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</si>
  <si>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</si>
  <si>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</si>
  <si>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</si>
  <si>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</si>
  <si>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</si>
  <si>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</si>
  <si>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</si>
  <si>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</si>
  <si>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</si>
  <si>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</si>
  <si>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</si>
  <si>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</si>
  <si>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</si>
  <si>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</si>
  <si>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</si>
  <si>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</si>
  <si>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</si>
  <si>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</si>
  <si>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</si>
  <si>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</si>
  <si>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</si>
  <si>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</si>
  <si>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</si>
  <si>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</si>
  <si>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</si>
  <si>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</si>
  <si>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</si>
  <si>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</si>
  <si>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</si>
  <si>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</si>
  <si>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</si>
  <si>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</si>
  <si>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</si>
  <si>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</si>
  <si>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</si>
  <si>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</si>
  <si>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</si>
  <si>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</si>
  <si>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</si>
  <si>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</si>
  <si>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</si>
  <si>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</si>
  <si>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</si>
  <si>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</si>
  <si>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</si>
  <si>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</si>
  <si>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</si>
  <si>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</si>
  <si>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</si>
  <si>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</si>
  <si>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</si>
  <si>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</si>
  <si>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</si>
  <si>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</si>
  <si>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</si>
  <si>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</si>
  <si>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</si>
  <si>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</si>
  <si>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</si>
  <si>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</si>
  <si>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</si>
  <si>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</si>
  <si>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</si>
  <si>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</si>
  <si>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</si>
  <si>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</si>
  <si>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</si>
  <si>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</si>
  <si>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</si>
  <si>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</si>
  <si>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</si>
  <si>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</si>
  <si>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</si>
  <si>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</si>
  <si>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</si>
  <si>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</si>
  <si>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</si>
  <si>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</si>
  <si>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</si>
  <si>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</si>
  <si>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</si>
  <si>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</si>
  <si>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</si>
  <si>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</si>
  <si>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</si>
  <si>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</si>
  <si>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</si>
  <si>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</si>
  <si>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</si>
  <si>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</si>
  <si>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</si>
  <si>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</si>
  <si>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</si>
  <si>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</si>
  <si>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</si>
  <si>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</si>
  <si>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</si>
  <si>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</si>
  <si>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</si>
  <si>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</si>
  <si>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</si>
  <si>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</si>
  <si>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</si>
  <si>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</si>
  <si>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</si>
  <si>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</si>
  <si>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</si>
  <si>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</si>
  <si>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</si>
  <si>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</si>
  <si>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</si>
  <si>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</si>
  <si>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</si>
  <si>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</si>
  <si>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</si>
  <si>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</si>
  <si>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</si>
  <si>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</si>
  <si>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</si>
  <si>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</si>
  <si>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</si>
  <si>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</si>
  <si>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</si>
  <si>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</si>
  <si>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</si>
  <si>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</si>
  <si>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</si>
  <si>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</si>
  <si>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</si>
  <si>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</si>
  <si>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</si>
  <si>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</si>
  <si>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</si>
  <si>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</si>
  <si>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</si>
  <si>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</si>
  <si>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</si>
  <si>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</si>
  <si>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</si>
  <si>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</si>
  <si>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</si>
  <si>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</si>
  <si>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</si>
  <si>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</si>
  <si>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</si>
  <si>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</si>
  <si>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</si>
  <si>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</si>
  <si>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</si>
  <si>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</si>
  <si>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</si>
  <si>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</si>
  <si>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</si>
  <si>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</si>
  <si>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</si>
  <si>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</si>
  <si>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</si>
  <si>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</si>
  <si>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</si>
  <si>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</si>
  <si>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</si>
  <si>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</si>
  <si>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</si>
  <si>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</si>
  <si>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</si>
  <si>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</si>
  <si>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</si>
  <si>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</si>
  <si>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</si>
  <si>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</si>
  <si>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</si>
  <si>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</si>
  <si>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</si>
  <si>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</si>
  <si>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</si>
  <si>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</si>
  <si>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</si>
  <si>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</si>
  <si>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</si>
  <si>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</si>
  <si>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</si>
  <si>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</si>
  <si>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</si>
  <si>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</si>
  <si>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</si>
  <si>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</si>
  <si>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</si>
  <si>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</si>
  <si>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</si>
  <si>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</si>
  <si>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</si>
  <si>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</si>
  <si>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</si>
  <si>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</si>
  <si>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</si>
  <si>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</si>
  <si>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</si>
  <si>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</si>
  <si>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</si>
  <si>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</si>
  <si>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</si>
  <si>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</si>
  <si>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</si>
  <si>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</si>
  <si>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</si>
  <si>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</si>
  <si>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</si>
  <si>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</si>
  <si>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</si>
  <si>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</si>
  <si>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</si>
  <si>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</si>
  <si>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</si>
  <si>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</si>
  <si>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</si>
  <si>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</si>
  <si>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</si>
  <si>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</si>
  <si>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</si>
  <si>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</si>
  <si>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</si>
  <si>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</si>
  <si>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</si>
  <si>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</si>
  <si>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</si>
  <si>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</si>
  <si>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</si>
  <si>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</si>
  <si>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</si>
  <si>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</si>
  <si>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</si>
  <si>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</si>
  <si>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</si>
  <si>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</si>
  <si>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</si>
  <si>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</si>
  <si>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</si>
  <si>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</si>
  <si>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</si>
  <si>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</si>
  <si>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</si>
  <si>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</si>
  <si>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</si>
  <si>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</si>
  <si>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</si>
  <si>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</si>
  <si>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</si>
  <si>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</si>
  <si>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</si>
  <si>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</si>
  <si>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</si>
  <si>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</si>
  <si>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</si>
  <si>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</si>
  <si>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</si>
  <si>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</si>
  <si>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</si>
  <si>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</si>
  <si>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</si>
  <si>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</si>
  <si>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</si>
  <si>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</si>
  <si>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</si>
  <si>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</si>
  <si>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</si>
  <si>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</si>
  <si>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</si>
  <si>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</si>
  <si>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</si>
  <si>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</si>
  <si>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</si>
  <si>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</si>
  <si>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</si>
  <si>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</si>
  <si>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</si>
  <si>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</si>
  <si>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</si>
  <si>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</si>
  <si>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</si>
  <si>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</si>
  <si>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</si>
  <si>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</si>
  <si>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</si>
  <si>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</si>
  <si>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</si>
  <si>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</si>
  <si>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</si>
  <si>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</si>
  <si>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</si>
  <si>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</si>
  <si>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</si>
  <si>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</si>
  <si>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</si>
  <si>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</si>
  <si>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</si>
  <si>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</si>
  <si>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</si>
  <si>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</si>
  <si>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</si>
  <si>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</si>
  <si>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</si>
  <si>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</si>
  <si>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</si>
  <si>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</si>
  <si>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</si>
  <si>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</si>
  <si>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</si>
  <si>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</si>
  <si>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</si>
  <si>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</si>
  <si>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</si>
  <si>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</si>
  <si>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</si>
  <si>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</si>
  <si>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</si>
  <si>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</si>
  <si>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</si>
  <si>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</si>
  <si>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</si>
  <si>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</si>
  <si>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</si>
  <si>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</si>
  <si>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</si>
  <si>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</si>
  <si>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</si>
  <si>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</si>
  <si>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</si>
  <si>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</si>
  <si>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</si>
  <si>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</si>
  <si>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</si>
  <si>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</si>
  <si>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</si>
  <si>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</si>
  <si>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</si>
  <si>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</si>
  <si>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</si>
  <si>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</si>
  <si>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</si>
  <si>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</si>
  <si>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</si>
  <si>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</si>
  <si>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</si>
  <si>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</si>
  <si>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</si>
  <si>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</si>
  <si>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</si>
  <si>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</si>
  <si>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</si>
  <si>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</si>
  <si>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</si>
  <si>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</si>
  <si>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</si>
  <si>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</si>
  <si>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</si>
  <si>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</si>
  <si>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</si>
  <si>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</si>
  <si>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</si>
  <si>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</si>
  <si>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</si>
  <si>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</si>
  <si>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</si>
  <si>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</si>
  <si>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</si>
  <si>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</si>
  <si>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</si>
  <si>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</si>
  <si>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</si>
  <si>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</si>
  <si>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</si>
  <si>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</si>
  <si>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</si>
  <si>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</si>
  <si>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</si>
  <si>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</si>
  <si>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</si>
  <si>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</si>
  <si>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</si>
  <si>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</si>
  <si>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</si>
  <si>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</si>
  <si>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</si>
  <si>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</si>
  <si>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</si>
  <si>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</si>
  <si>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</si>
  <si>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</si>
  <si>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</si>
  <si>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</si>
  <si>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</si>
  <si>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</si>
  <si>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</si>
  <si>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</si>
  <si>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</si>
  <si>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</si>
  <si>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</si>
  <si>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</si>
  <si>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</si>
  <si>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</si>
  <si>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</si>
  <si>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</si>
  <si>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</si>
  <si>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</si>
  <si>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</si>
  <si>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</si>
  <si>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</si>
  <si>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</si>
  <si>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</si>
  <si>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</si>
  <si>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</si>
  <si>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</si>
  <si>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</si>
  <si>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</si>
  <si>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</si>
  <si>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</si>
  <si>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</si>
  <si>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</si>
  <si>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</si>
  <si>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</si>
  <si>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</si>
  <si>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</si>
  <si>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</si>
  <si>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</si>
  <si>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</si>
  <si>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</si>
  <si>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</si>
  <si>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</si>
  <si>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</si>
  <si>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</si>
  <si>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</si>
  <si>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</si>
  <si>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</si>
  <si>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</si>
  <si>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</si>
  <si>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</si>
  <si>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</si>
  <si>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</si>
  <si>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</si>
  <si>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</si>
  <si>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</si>
  <si>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</si>
  <si>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</si>
  <si>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</si>
  <si>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</si>
  <si>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</si>
  <si>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</si>
  <si>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</si>
  <si>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</si>
  <si>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</si>
  <si>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</si>
  <si>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</si>
  <si>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</si>
  <si>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</si>
  <si>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</si>
  <si>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</si>
  <si>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</si>
  <si>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</si>
  <si>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</si>
  <si>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</si>
  <si>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</si>
  <si>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</si>
  <si>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</si>
  <si>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</si>
  <si>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</si>
  <si>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</si>
  <si>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</si>
  <si>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</si>
  <si>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</si>
  <si>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</si>
  <si>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</si>
  <si>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</si>
  <si>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</si>
  <si>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</si>
  <si>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</si>
  <si>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</si>
  <si>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</si>
  <si>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</si>
  <si>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</si>
  <si>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</si>
  <si>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</si>
  <si>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</si>
  <si>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</si>
  <si>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</si>
  <si>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</si>
  <si>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</si>
  <si>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</si>
  <si>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</si>
  <si>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</si>
  <si>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</si>
  <si>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</si>
  <si>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</si>
  <si>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</si>
  <si>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</si>
  <si>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</si>
  <si>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</si>
  <si>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</si>
  <si>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</si>
  <si>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</si>
  <si>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</si>
  <si>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</si>
  <si>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</si>
  <si>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</si>
  <si>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</si>
  <si>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</si>
  <si>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</si>
  <si>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</si>
  <si>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</si>
  <si>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</si>
  <si>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</si>
  <si>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</si>
  <si>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</si>
  <si>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</si>
  <si>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</si>
  <si>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</si>
  <si>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</si>
  <si>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</si>
  <si>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</si>
  <si>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</si>
  <si>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</si>
  <si>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</si>
  <si>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</si>
  <si>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</si>
  <si>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</si>
  <si>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</si>
  <si>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</si>
  <si>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</si>
  <si>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</si>
  <si>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</si>
  <si>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</si>
  <si>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</si>
  <si>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</si>
  <si>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</si>
  <si>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</si>
  <si>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</si>
  <si>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</si>
  <si>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</si>
  <si>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</si>
  <si>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</si>
  <si>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</si>
  <si>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</si>
  <si>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</si>
  <si>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</si>
  <si>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</si>
  <si>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</si>
  <si>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</si>
  <si>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</si>
  <si>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</si>
  <si>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</si>
  <si>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</si>
  <si>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</si>
  <si>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</si>
  <si>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</si>
  <si>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</si>
  <si>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</si>
  <si>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</si>
  <si>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</si>
  <si>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</si>
  <si>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</si>
  <si>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</si>
  <si>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</si>
  <si>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</si>
  <si>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</si>
  <si>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</si>
  <si>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</si>
  <si>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</si>
  <si>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</si>
  <si>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</si>
  <si>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</si>
  <si>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</si>
  <si>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</si>
  <si>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</si>
  <si>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</si>
  <si>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</si>
  <si>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</si>
  <si>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</si>
  <si>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</si>
  <si>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</si>
  <si>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</si>
  <si>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</si>
  <si>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</si>
  <si>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</si>
  <si>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</si>
  <si>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</si>
  <si>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</si>
  <si>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</si>
  <si>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</si>
  <si>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</si>
  <si>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</si>
  <si>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</si>
  <si>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</si>
  <si>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</si>
  <si>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</si>
  <si>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</si>
  <si>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</si>
  <si>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</si>
  <si>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</si>
  <si>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</si>
  <si>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</si>
  <si>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</si>
  <si>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</si>
  <si>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</si>
  <si>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</si>
  <si>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</si>
  <si>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</si>
  <si>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</si>
  <si>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</si>
  <si>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</si>
  <si>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</si>
  <si>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</si>
  <si>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</si>
  <si>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</si>
  <si>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</si>
  <si>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</si>
  <si>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</si>
  <si>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</si>
  <si>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</si>
  <si>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</si>
  <si>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</si>
  <si>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</si>
  <si>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</si>
  <si>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</si>
  <si>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</si>
  <si>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</si>
  <si>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</si>
  <si>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</si>
  <si>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</si>
  <si>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</si>
  <si>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</si>
  <si>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</si>
  <si>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</si>
  <si>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</si>
  <si>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</si>
  <si>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</si>
  <si>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</si>
  <si>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</si>
  <si>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</si>
  <si>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</si>
  <si>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</si>
  <si>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</si>
  <si>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</si>
  <si>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</si>
  <si>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</si>
  <si>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</si>
  <si>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</si>
  <si>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</si>
  <si>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</si>
  <si>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</si>
  <si>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</si>
  <si>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</si>
  <si>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</si>
  <si>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</si>
  <si>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</si>
  <si>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</si>
  <si>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</si>
  <si>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</si>
  <si>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</si>
  <si>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</si>
  <si>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</si>
  <si>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</si>
  <si>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</si>
  <si>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</si>
  <si>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</si>
  <si>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</si>
  <si>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</si>
  <si>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</si>
  <si>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</si>
  <si>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</si>
  <si>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</si>
  <si>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</si>
  <si>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</si>
  <si>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</si>
  <si>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</si>
  <si>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</si>
  <si>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</si>
  <si>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</si>
  <si>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</si>
  <si>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</si>
  <si>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</si>
  <si>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</si>
  <si>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</si>
  <si>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</si>
  <si>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</si>
  <si>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</si>
  <si>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</si>
  <si>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</si>
  <si>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</si>
  <si>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</si>
  <si>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</si>
  <si>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</si>
  <si>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</si>
  <si>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</si>
  <si>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</si>
  <si>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</si>
  <si>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</si>
  <si>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</si>
  <si>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</si>
  <si>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</si>
  <si>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</si>
  <si>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</si>
  <si>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</si>
  <si>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</si>
  <si>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</si>
  <si>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</si>
  <si>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</si>
  <si>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</si>
  <si>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</si>
  <si>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</si>
  <si>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</si>
  <si>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</si>
  <si>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</si>
  <si>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</si>
  <si>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</si>
  <si>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</si>
  <si>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</si>
  <si>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</si>
  <si>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</si>
  <si>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</si>
  <si>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</si>
  <si>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</si>
  <si>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</si>
  <si>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</si>
  <si>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</si>
  <si>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</si>
  <si>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</si>
  <si>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</si>
  <si>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</si>
  <si>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</si>
  <si>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</si>
  <si>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</si>
  <si>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</si>
  <si>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</si>
  <si>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</si>
  <si>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</si>
  <si>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</si>
  <si>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</si>
  <si>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</si>
  <si>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</si>
  <si>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</si>
  <si>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</si>
  <si>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</si>
  <si>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</si>
  <si>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</si>
  <si>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</si>
  <si>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</si>
  <si>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</si>
  <si>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</si>
  <si>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</si>
  <si>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</si>
  <si>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</si>
  <si>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</si>
  <si>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</si>
  <si>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</si>
  <si>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</si>
  <si>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</si>
  <si>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</si>
  <si>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</si>
  <si>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</si>
  <si>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</si>
  <si>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</si>
  <si>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</si>
  <si>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</si>
  <si>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</si>
  <si>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</si>
  <si>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</si>
  <si>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</si>
  <si>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</si>
  <si>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</si>
  <si>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</si>
  <si>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</si>
  <si>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</si>
  <si>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</si>
  <si>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</si>
  <si>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</si>
  <si>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</si>
  <si>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</si>
  <si>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</si>
  <si>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</si>
  <si>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</si>
  <si>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</si>
  <si>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</si>
  <si>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</si>
  <si>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</si>
  <si>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</si>
  <si>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</si>
  <si>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</si>
  <si>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</si>
  <si>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</si>
  <si>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</si>
  <si>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</si>
  <si>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</si>
  <si>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</si>
  <si>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</si>
  <si>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</si>
  <si>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</si>
  <si>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</si>
  <si>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</si>
  <si>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</si>
  <si>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</si>
  <si>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</si>
  <si>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</si>
  <si>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</si>
  <si>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</si>
  <si>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</si>
  <si>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</si>
  <si>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</si>
  <si>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</si>
  <si>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</si>
  <si>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</si>
  <si>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</si>
  <si>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</si>
  <si>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</si>
  <si>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</si>
  <si>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</si>
  <si>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</si>
  <si>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</si>
  <si>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</si>
  <si>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</si>
  <si>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</si>
  <si>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</si>
  <si>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</si>
  <si>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</si>
  <si>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</si>
  <si>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</si>
  <si>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</si>
  <si>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</si>
  <si>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</si>
  <si>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</si>
  <si>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</si>
  <si>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</si>
  <si>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</si>
  <si>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</si>
  <si>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</si>
  <si>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</si>
  <si>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</si>
  <si>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</si>
  <si>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</si>
  <si>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</si>
  <si>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</si>
  <si>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</si>
  <si>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</si>
  <si>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</si>
  <si>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</si>
  <si>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</si>
  <si>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</si>
  <si>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</si>
  <si>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</si>
  <si>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</si>
  <si>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</si>
  <si>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</si>
  <si>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</si>
  <si>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</si>
  <si>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</si>
  <si>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</si>
  <si>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</si>
  <si>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</si>
  <si>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</si>
  <si>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</si>
  <si>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</si>
  <si>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</si>
  <si>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</si>
  <si>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</si>
  <si>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</si>
  <si>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</si>
  <si>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</si>
  <si>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</si>
  <si>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</si>
  <si>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</si>
  <si>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</si>
  <si>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</si>
  <si>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</si>
  <si>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</si>
  <si>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</si>
  <si>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</si>
  <si>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</si>
  <si>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</si>
  <si>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</si>
  <si>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</si>
  <si>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</si>
  <si>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</si>
  <si>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</si>
  <si>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</si>
  <si>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</si>
  <si>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</si>
  <si>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</si>
  <si>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</si>
  <si>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</si>
  <si>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</si>
  <si>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</si>
  <si>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</si>
  <si>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</si>
  <si>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</si>
  <si>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</si>
  <si>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</si>
  <si>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</si>
  <si>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</si>
  <si>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</si>
  <si>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</si>
  <si>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</si>
  <si>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</si>
  <si>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</si>
  <si>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</si>
  <si>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</si>
  <si>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</si>
  <si>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</si>
  <si>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</si>
  <si>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</si>
  <si>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</si>
  <si>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</si>
  <si>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</si>
  <si>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</si>
  <si>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</si>
  <si>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</si>
  <si>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</si>
  <si>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</si>
  <si>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</si>
  <si>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</si>
  <si>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</si>
  <si>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</si>
  <si>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</si>
  <si>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</si>
  <si>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</si>
  <si>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</si>
  <si>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</si>
  <si>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</si>
  <si>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</si>
  <si>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</si>
  <si>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</si>
  <si>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</si>
  <si>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</si>
  <si>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</si>
  <si>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</si>
  <si>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</si>
  <si>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</si>
  <si>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</si>
  <si>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</si>
  <si>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</si>
  <si>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</si>
  <si>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</si>
  <si>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</si>
  <si>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</si>
  <si>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</si>
  <si>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</si>
  <si>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</si>
  <si>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</si>
  <si>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</si>
  <si>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</si>
  <si>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</si>
  <si>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</si>
  <si>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</si>
  <si>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</si>
  <si>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</si>
  <si>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</si>
  <si>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</si>
  <si>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</si>
  <si>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</si>
  <si>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</si>
  <si>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</si>
  <si>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</si>
  <si>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</si>
  <si>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</si>
  <si>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</si>
  <si>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</si>
  <si>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</si>
  <si>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</si>
  <si>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</si>
  <si>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</si>
  <si>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</si>
  <si>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</si>
  <si>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</si>
  <si>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</si>
  <si>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</si>
  <si>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</si>
  <si>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</si>
  <si>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</si>
  <si>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</si>
  <si>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</si>
  <si>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</si>
  <si>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</si>
  <si>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</si>
  <si>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</si>
  <si>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</si>
  <si>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</si>
  <si>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</si>
  <si>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</si>
  <si>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</si>
  <si>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</si>
  <si>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</si>
  <si>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</si>
  <si>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</si>
  <si>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</si>
  <si>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</si>
  <si>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</si>
  <si>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</si>
  <si>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</si>
  <si>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</si>
  <si>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</si>
  <si>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</si>
  <si>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</si>
  <si>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</si>
  <si>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</si>
  <si>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</si>
  <si>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</si>
  <si>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</si>
  <si>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</si>
  <si>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</si>
  <si>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</si>
  <si>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</si>
  <si>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</si>
  <si>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</si>
  <si>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</si>
  <si>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</si>
  <si>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</si>
  <si>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</si>
  <si>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</si>
  <si>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</si>
  <si>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</si>
  <si>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</si>
  <si>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</si>
  <si>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</si>
  <si>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</si>
  <si>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</si>
  <si>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</si>
  <si>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</si>
  <si>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</si>
  <si>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</si>
  <si>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</si>
  <si>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</si>
  <si>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</si>
  <si>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</si>
  <si>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</si>
  <si>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</si>
  <si>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</si>
  <si>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</si>
  <si>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</si>
  <si>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</si>
  <si>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</si>
  <si>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</si>
  <si>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</si>
  <si>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</si>
  <si>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</si>
  <si>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</si>
  <si>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</si>
  <si>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</si>
  <si>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</si>
  <si>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</si>
  <si>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</si>
  <si>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</si>
  <si>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</si>
  <si>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</si>
  <si>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</si>
  <si>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</si>
  <si>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</si>
  <si>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</si>
  <si>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</si>
  <si>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</si>
  <si>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</si>
  <si>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</si>
  <si>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</si>
  <si>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</si>
  <si>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</si>
  <si>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</si>
  <si>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</si>
  <si>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</si>
  <si>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</si>
  <si>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</si>
  <si>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</si>
  <si>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</si>
  <si>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</si>
  <si>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</si>
  <si>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</si>
  <si>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</si>
  <si>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</si>
  <si>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</si>
  <si>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</si>
  <si>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</si>
  <si>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</si>
  <si>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</si>
  <si>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</si>
  <si>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</si>
  <si>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</si>
  <si>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</si>
  <si>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</si>
  <si>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</si>
  <si>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</si>
  <si>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</si>
  <si>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</si>
  <si>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</si>
  <si>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</si>
  <si>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</si>
  <si>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</si>
  <si>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</si>
  <si>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</si>
  <si>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</si>
  <si>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</si>
  <si>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</si>
  <si>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</si>
  <si>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</si>
  <si>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</si>
  <si>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</si>
  <si>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</si>
  <si>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</si>
  <si>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</si>
  <si>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</si>
  <si>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</si>
  <si>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</si>
  <si>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</si>
  <si>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</si>
  <si>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</si>
  <si>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</si>
  <si>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</si>
  <si>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</si>
  <si>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</si>
  <si>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</si>
  <si>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</si>
  <si>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</si>
  <si>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</si>
  <si>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</si>
  <si>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</si>
  <si>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</si>
  <si>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</si>
  <si>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</si>
  <si>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</si>
  <si>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</si>
  <si>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</si>
  <si>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</si>
  <si>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</si>
  <si>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</si>
  <si>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</si>
  <si>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</si>
  <si>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</si>
  <si>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</si>
  <si>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</si>
  <si>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</si>
  <si>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</si>
  <si>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</si>
  <si>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</si>
  <si>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</si>
  <si>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</si>
  <si>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</si>
  <si>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</si>
  <si>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</si>
  <si>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</si>
  <si>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</si>
  <si>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</si>
  <si>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</si>
  <si>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</si>
  <si>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</si>
  <si>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</si>
  <si>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</si>
  <si>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</si>
  <si>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</si>
  <si>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</si>
  <si>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</si>
  <si>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</si>
  <si>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</si>
  <si>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</si>
  <si>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</si>
  <si>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</si>
  <si>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</si>
  <si>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</si>
  <si>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</si>
  <si>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</si>
  <si>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</si>
  <si>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</si>
  <si>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</si>
  <si>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</si>
  <si>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</si>
  <si>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</si>
  <si>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</si>
  <si>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</si>
  <si>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</si>
  <si>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</si>
  <si>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</si>
  <si>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</si>
  <si>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</si>
  <si>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</si>
  <si>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</si>
  <si>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</si>
  <si>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</si>
  <si>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</si>
  <si>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</si>
  <si>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</si>
  <si>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</si>
  <si>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</si>
  <si>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</si>
  <si>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</si>
  <si>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</si>
  <si>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</si>
  <si>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</si>
  <si>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</si>
  <si>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</si>
  <si>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</si>
  <si>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</si>
  <si>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</si>
  <si>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</si>
  <si>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</si>
  <si>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</si>
  <si>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</si>
  <si>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</si>
  <si>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</si>
  <si>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</si>
  <si>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</si>
  <si>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</si>
  <si>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</si>
  <si>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</si>
  <si>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</si>
  <si>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</si>
  <si>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</si>
  <si>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</si>
  <si>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</si>
  <si>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</si>
  <si>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</si>
  <si>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</si>
  <si>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</si>
  <si>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</si>
  <si>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</si>
  <si>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</si>
  <si>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</si>
  <si>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</si>
  <si>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</si>
  <si>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</si>
  <si>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</si>
  <si>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</si>
  <si>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</si>
  <si>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</si>
  <si>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</si>
  <si>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</si>
  <si>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</si>
  <si>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</si>
  <si>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</si>
  <si>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</si>
  <si>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</si>
  <si>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</si>
  <si>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</si>
  <si>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</si>
  <si>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</si>
  <si>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</si>
  <si>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</si>
  <si>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</si>
  <si>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</si>
  <si>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</si>
  <si>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</si>
  <si>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</si>
  <si>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</si>
  <si>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</si>
  <si>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</si>
  <si>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</si>
  <si>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</si>
  <si>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</si>
  <si>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</si>
  <si>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</si>
  <si>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</si>
  <si>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</si>
  <si>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</si>
  <si>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</si>
  <si>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</si>
  <si>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</si>
  <si>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</si>
  <si>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</si>
  <si>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</si>
  <si>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</si>
  <si>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</si>
  <si>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</si>
  <si>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</si>
  <si>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</si>
  <si>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</si>
  <si>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</si>
  <si>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</si>
  <si>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</si>
  <si>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</si>
  <si>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</si>
  <si>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</si>
  <si>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</si>
  <si>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</si>
  <si>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</si>
  <si>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</si>
  <si>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</si>
  <si>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</si>
  <si>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</si>
  <si>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</si>
  <si>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</si>
  <si>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</si>
  <si>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</si>
  <si>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</si>
  <si>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</si>
  <si>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</si>
  <si>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</si>
  <si>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</si>
  <si>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</si>
  <si>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</si>
  <si>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</si>
  <si>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</si>
  <si>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</si>
  <si>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</si>
  <si>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</si>
  <si>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</si>
  <si>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</si>
  <si>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</si>
  <si>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</si>
  <si>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</si>
  <si>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</si>
  <si>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</si>
  <si>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</si>
  <si>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</si>
  <si>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</si>
  <si>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</si>
  <si>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</si>
  <si>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</si>
  <si>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</si>
  <si>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</si>
  <si>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</si>
  <si>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</si>
  <si>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</si>
  <si>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</si>
  <si>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</si>
  <si>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</si>
  <si>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</si>
  <si>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</si>
  <si>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</si>
  <si>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</si>
  <si>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</si>
  <si>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</si>
  <si>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</si>
  <si>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</si>
  <si>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</si>
  <si>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</si>
  <si>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</si>
  <si>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</si>
  <si>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</si>
  <si>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</si>
  <si>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</si>
  <si>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</si>
  <si>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</si>
  <si>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</si>
  <si>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</si>
  <si>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</si>
  <si>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</si>
  <si>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</si>
  <si>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</si>
  <si>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</si>
  <si>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</si>
  <si>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</si>
  <si>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</si>
  <si>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</si>
  <si>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</si>
  <si>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</si>
  <si>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</si>
  <si>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</si>
  <si>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</si>
  <si>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</si>
  <si>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</si>
  <si>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</si>
  <si>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</si>
  <si>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</si>
  <si>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</si>
  <si>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</si>
  <si>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</si>
  <si>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</si>
  <si>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</si>
  <si>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</si>
  <si>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</si>
  <si>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</si>
  <si>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</si>
  <si>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</si>
  <si>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</si>
  <si>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</si>
  <si>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</si>
  <si>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</si>
  <si>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</si>
  <si>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</si>
  <si>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</si>
  <si>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</si>
  <si>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</si>
  <si>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</si>
  <si>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</si>
  <si>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</si>
  <si>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</si>
  <si>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</si>
  <si>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</si>
  <si>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</si>
  <si>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</si>
  <si>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</si>
  <si>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</si>
  <si>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</si>
  <si>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</si>
  <si>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</si>
  <si>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</si>
  <si>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</si>
  <si>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</si>
  <si>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</si>
  <si>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</si>
  <si>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</si>
  <si>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</si>
  <si>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</si>
  <si>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</si>
  <si>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</si>
  <si>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</si>
  <si>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</si>
  <si>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</si>
  <si>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</si>
  <si>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</si>
  <si>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</si>
  <si>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</si>
  <si>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</si>
  <si>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</si>
  <si>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</si>
  <si>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</si>
  <si>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</si>
  <si>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</si>
  <si>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</si>
  <si>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</si>
  <si>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</si>
  <si>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</si>
  <si>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</si>
  <si>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</si>
  <si>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</si>
  <si>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</si>
  <si>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</si>
  <si>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</si>
  <si>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</si>
  <si>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</si>
  <si>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</si>
  <si>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</si>
  <si>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</si>
  <si>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</si>
  <si>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</si>
  <si>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</si>
  <si>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</si>
  <si>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</si>
  <si>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</si>
  <si>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</si>
  <si>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</si>
  <si>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</si>
  <si>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</si>
  <si>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</si>
  <si>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</si>
  <si>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</si>
  <si>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</si>
  <si>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</si>
  <si>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</si>
  <si>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</si>
  <si>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</si>
  <si>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</si>
  <si>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</si>
  <si>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</si>
  <si>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</si>
  <si>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</si>
  <si>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</si>
  <si>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</si>
  <si>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</si>
  <si>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</si>
  <si>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</si>
  <si>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</si>
  <si>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</si>
  <si>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</si>
  <si>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</si>
  <si>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</si>
  <si>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</si>
  <si>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</si>
  <si>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</si>
  <si>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</si>
  <si>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</si>
  <si>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</si>
  <si>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</si>
  <si>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</si>
  <si>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</si>
  <si>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</si>
  <si>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</si>
  <si>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</si>
  <si>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</si>
  <si>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</si>
  <si>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</si>
  <si>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</si>
  <si>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</si>
  <si>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</si>
  <si>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</si>
  <si>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</si>
  <si>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</si>
  <si>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</si>
  <si>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</si>
  <si>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</si>
  <si>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</si>
  <si>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</si>
  <si>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</si>
  <si>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</si>
  <si>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</si>
  <si>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</si>
  <si>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</si>
  <si>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</si>
  <si>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</si>
  <si>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</si>
  <si>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</si>
  <si>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</si>
  <si>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</si>
  <si>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</si>
  <si>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</si>
  <si>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</si>
  <si>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</si>
  <si>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</si>
  <si>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</si>
  <si>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</si>
  <si>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</si>
  <si>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</si>
  <si>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</si>
  <si>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</si>
  <si>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</si>
  <si>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</si>
  <si>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</si>
  <si>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</si>
  <si>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</si>
  <si>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</si>
  <si>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</si>
  <si>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</si>
  <si>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</si>
  <si>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</si>
  <si>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</si>
  <si>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</si>
  <si>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</si>
  <si>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</si>
  <si>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</si>
  <si>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</si>
  <si>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</si>
  <si>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</si>
  <si>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</si>
  <si>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</si>
  <si>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</si>
  <si>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</si>
  <si>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</si>
  <si>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</si>
  <si>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</si>
  <si>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</si>
  <si>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</si>
  <si>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</si>
  <si>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</si>
  <si>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</si>
  <si>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</si>
  <si>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</si>
  <si>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</si>
  <si>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</si>
  <si>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</si>
  <si>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</si>
  <si>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</si>
  <si>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</si>
  <si>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</si>
  <si>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</si>
  <si>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</si>
  <si>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</si>
  <si>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</si>
  <si>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</si>
  <si>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</si>
  <si>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</si>
  <si>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</si>
  <si>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</si>
  <si>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</si>
  <si>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</si>
  <si>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</si>
  <si>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</si>
  <si>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</si>
  <si>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</si>
  <si>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</si>
  <si>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</si>
  <si>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</si>
  <si>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</si>
  <si>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</si>
  <si>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</si>
  <si>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</si>
  <si>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</si>
  <si>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</si>
  <si>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</si>
  <si>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</si>
  <si>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</si>
  <si>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</si>
  <si>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</si>
  <si>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</si>
  <si>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</si>
  <si>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</si>
  <si>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</si>
  <si>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</si>
  <si>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</si>
  <si>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</si>
  <si>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</si>
  <si>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</si>
  <si>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</si>
  <si>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</si>
  <si>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</si>
  <si>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</si>
  <si>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</si>
  <si>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</si>
  <si>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</si>
  <si>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</si>
  <si>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</si>
  <si>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</si>
  <si>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</si>
  <si>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</si>
  <si>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</si>
  <si>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</si>
  <si>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</si>
  <si>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</si>
  <si>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</si>
  <si>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</si>
  <si>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</si>
  <si>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</si>
  <si>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</si>
  <si>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</si>
  <si>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</si>
  <si>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</si>
  <si>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</si>
  <si>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</si>
  <si>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</si>
  <si>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</si>
  <si>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</si>
  <si>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</si>
  <si>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</si>
  <si>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</si>
  <si>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</si>
  <si>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</si>
  <si>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</si>
  <si>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</si>
  <si>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</si>
  <si>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</si>
  <si>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</si>
  <si>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</si>
  <si>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</si>
  <si>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</si>
  <si>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</si>
  <si>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</si>
  <si>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</si>
  <si>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</si>
  <si>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</si>
  <si>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</si>
  <si>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</si>
  <si>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</si>
  <si>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</si>
  <si>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</si>
  <si>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</si>
  <si>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</si>
  <si>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</si>
  <si>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</si>
  <si>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</si>
  <si>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</si>
  <si>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</si>
  <si>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</si>
  <si>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</si>
  <si>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</si>
  <si>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</si>
  <si>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</si>
  <si>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</si>
  <si>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</si>
  <si>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</si>
  <si>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</si>
  <si>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</si>
  <si>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</si>
  <si>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</si>
  <si>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</si>
  <si>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</si>
  <si>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</si>
  <si>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</si>
  <si>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</si>
  <si>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</si>
  <si>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</si>
  <si>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</si>
  <si>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</si>
  <si>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</si>
  <si>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</si>
  <si>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</si>
  <si>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</si>
  <si>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</si>
  <si>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</si>
  <si>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</si>
  <si>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</si>
  <si>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</si>
  <si>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</si>
  <si>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</si>
  <si>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</si>
  <si>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</si>
  <si>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</si>
  <si>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</si>
  <si>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</si>
  <si>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</si>
  <si>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</si>
  <si>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</si>
  <si>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</si>
  <si>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</si>
  <si>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</si>
  <si>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</si>
  <si>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</si>
  <si>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</si>
  <si>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</si>
  <si>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</si>
  <si>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</si>
  <si>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</si>
  <si>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</si>
  <si>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</si>
  <si>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</si>
  <si>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</si>
  <si>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</si>
  <si>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</si>
  <si>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</si>
  <si>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</si>
  <si>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</si>
  <si>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</si>
  <si>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</si>
  <si>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</si>
  <si>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</si>
  <si>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</si>
  <si>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</si>
  <si>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</si>
  <si>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</si>
  <si>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</si>
  <si>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</si>
  <si>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</si>
  <si>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</si>
  <si>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</si>
  <si>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</si>
  <si>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</si>
  <si>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</si>
  <si>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</si>
  <si>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</si>
  <si>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</si>
  <si>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</si>
  <si>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</si>
  <si>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</si>
  <si>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</si>
  <si>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</si>
  <si>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</si>
  <si>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</si>
  <si>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</si>
  <si>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</si>
  <si>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</si>
  <si>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</si>
  <si>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</si>
  <si>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</si>
  <si>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</si>
  <si>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</si>
  <si>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</si>
  <si>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</si>
  <si>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</si>
  <si>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</si>
  <si>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</si>
  <si>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</si>
  <si>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</si>
  <si>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</si>
  <si>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</si>
  <si>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</si>
  <si>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</si>
  <si>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</si>
  <si>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</si>
  <si>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</si>
  <si>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</si>
  <si>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</si>
  <si>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</si>
  <si>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</si>
  <si>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</si>
  <si>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</si>
  <si>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</si>
  <si>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</si>
  <si>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</si>
  <si>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</si>
  <si>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</si>
  <si>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</si>
  <si>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</si>
  <si>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</si>
  <si>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</si>
  <si>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</si>
  <si>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</si>
  <si>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</si>
  <si>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</si>
  <si>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</si>
  <si>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</si>
  <si>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</si>
  <si>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</si>
  <si>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</si>
  <si>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</si>
  <si>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</si>
  <si>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</si>
  <si>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</si>
  <si>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</si>
  <si>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</si>
  <si>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</si>
  <si>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</si>
  <si>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</si>
  <si>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</si>
  <si>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</si>
  <si>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</si>
  <si>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</si>
  <si>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</si>
  <si>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</si>
  <si>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</si>
  <si>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</si>
  <si>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</si>
  <si>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</si>
  <si>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</si>
  <si>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</si>
  <si>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</si>
  <si>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</si>
  <si>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</si>
  <si>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</si>
  <si>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</si>
  <si>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</si>
  <si>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</si>
  <si>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</si>
  <si>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</si>
  <si>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</si>
  <si>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</si>
  <si>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</si>
  <si>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</si>
  <si>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</si>
  <si>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</si>
  <si>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</si>
  <si>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</si>
  <si>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</si>
  <si>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</si>
  <si>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</si>
  <si>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</si>
  <si>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</si>
  <si>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</si>
  <si>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</si>
  <si>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</si>
  <si>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</si>
  <si>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</si>
  <si>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</si>
  <si>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</si>
  <si>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</si>
  <si>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</si>
  <si>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</si>
  <si>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</si>
  <si>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</si>
  <si>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</si>
  <si>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</si>
  <si>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</si>
  <si>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</si>
  <si>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</si>
  <si>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</si>
  <si>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</si>
  <si>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</si>
  <si>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</si>
  <si>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</si>
  <si>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</si>
  <si>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</si>
  <si>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</si>
  <si>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</si>
  <si>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</si>
  <si>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</si>
  <si>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</si>
  <si>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</si>
  <si>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</si>
  <si>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</si>
  <si>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</si>
  <si>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</si>
  <si>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</si>
  <si>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</si>
  <si>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</si>
  <si>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</si>
  <si>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</si>
  <si>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</si>
  <si>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</si>
  <si>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</si>
  <si>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</si>
  <si>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</si>
  <si>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</si>
  <si>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</si>
  <si>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</si>
  <si>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</si>
  <si>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</si>
  <si>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</si>
  <si>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</si>
  <si>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</si>
  <si>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</si>
  <si>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</si>
  <si>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</si>
  <si>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</si>
  <si>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</si>
  <si>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</si>
  <si>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</si>
  <si>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</si>
  <si>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</si>
  <si>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</si>
  <si>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</si>
  <si>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</si>
  <si>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</si>
  <si>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</si>
  <si>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</si>
  <si>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</si>
  <si>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</si>
  <si>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</si>
  <si>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</si>
  <si>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</si>
  <si>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</si>
  <si>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</si>
  <si>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</si>
  <si>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</si>
  <si>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</si>
  <si>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</si>
  <si>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</si>
  <si>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</si>
  <si>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</si>
  <si>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</si>
  <si>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</si>
  <si>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</si>
  <si>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</si>
  <si>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</si>
  <si>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</si>
  <si>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</si>
  <si>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</si>
  <si>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</si>
  <si>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</si>
  <si>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</si>
  <si>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</si>
  <si>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</si>
  <si>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</si>
  <si>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</si>
  <si>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</si>
  <si>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</si>
  <si>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</si>
  <si>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</si>
  <si>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</si>
  <si>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</si>
  <si>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</si>
  <si>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</si>
  <si>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</si>
  <si>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</si>
  <si>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</si>
  <si>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</si>
  <si>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</si>
  <si>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</si>
  <si>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</si>
  <si>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</si>
  <si>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</si>
  <si>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</si>
  <si>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</si>
  <si>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</si>
  <si>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</si>
  <si>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</si>
  <si>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</si>
  <si>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</si>
  <si>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</si>
  <si>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</si>
  <si>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</si>
  <si>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</si>
  <si>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</si>
  <si>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</si>
  <si>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</si>
  <si>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</si>
  <si>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</si>
  <si>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</si>
  <si>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</si>
  <si>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</si>
  <si>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</si>
  <si>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</si>
  <si>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</si>
  <si>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</si>
  <si>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</si>
  <si>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</si>
  <si>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</si>
  <si>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</si>
  <si>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</si>
  <si>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</si>
  <si>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</si>
  <si>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</si>
  <si>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</si>
  <si>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</si>
  <si>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</si>
  <si>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</si>
  <si>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</si>
  <si>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</si>
  <si>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</si>
  <si>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</si>
  <si>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</si>
  <si>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</si>
  <si>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</si>
  <si>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</si>
  <si>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</si>
  <si>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</si>
  <si>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</si>
  <si>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</si>
  <si>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</si>
  <si>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</si>
  <si>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</si>
  <si>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</si>
  <si>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</si>
  <si>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</si>
  <si>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</si>
  <si>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</si>
  <si>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</si>
  <si>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</si>
  <si>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</si>
  <si>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</si>
  <si>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</si>
  <si>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</si>
  <si>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</si>
  <si>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</si>
  <si>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</si>
  <si>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</si>
  <si>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</si>
  <si>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</si>
  <si>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</si>
  <si>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</si>
  <si>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</si>
  <si>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</si>
  <si>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</si>
  <si>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</si>
  <si>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</si>
  <si>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</si>
  <si>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</si>
  <si>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</si>
  <si>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</si>
  <si>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</si>
  <si>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</si>
  <si>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</si>
  <si>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</si>
  <si>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</si>
  <si>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</si>
  <si>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</si>
  <si>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</si>
  <si>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</si>
  <si>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</si>
  <si>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</si>
  <si>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</si>
  <si>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</si>
  <si>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</si>
  <si>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</si>
  <si>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</si>
  <si>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</si>
  <si>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</si>
  <si>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</si>
  <si>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</si>
  <si>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</si>
  <si>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</si>
  <si>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</si>
  <si>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</si>
  <si>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</si>
  <si>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</si>
  <si>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</si>
  <si>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</si>
  <si>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</si>
  <si>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</si>
  <si>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</si>
  <si>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</si>
  <si>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</si>
  <si>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</si>
  <si>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</si>
  <si>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</si>
  <si>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</si>
  <si>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</si>
  <si>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</si>
  <si>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</si>
  <si>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</si>
  <si>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</si>
  <si>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</si>
  <si>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</si>
  <si>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</si>
  <si>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</si>
  <si>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</si>
  <si>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</si>
  <si>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</si>
  <si>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</si>
  <si>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</si>
  <si>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</si>
  <si>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</si>
  <si>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</si>
  <si>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</si>
  <si>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</si>
  <si>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</si>
  <si>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</si>
  <si>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</si>
  <si>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</si>
  <si>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</si>
  <si>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</si>
  <si>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</si>
  <si>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</si>
  <si>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</si>
  <si>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</si>
  <si>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</si>
  <si>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</si>
  <si>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</si>
  <si>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</si>
  <si>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</si>
  <si>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</si>
  <si>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</si>
  <si>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</si>
  <si>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</si>
  <si>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</si>
  <si>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</si>
  <si>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</si>
  <si>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</si>
  <si>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</si>
  <si>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</si>
  <si>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</si>
  <si>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</si>
  <si>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</si>
  <si>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</si>
  <si>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</si>
  <si>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</si>
  <si>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</si>
  <si>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</si>
  <si>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</si>
  <si>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</si>
  <si>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</si>
  <si>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</si>
  <si>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</si>
  <si>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</si>
  <si>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</si>
  <si>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</si>
  <si>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</si>
  <si>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</si>
  <si>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</si>
  <si>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</si>
  <si>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</si>
  <si>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</si>
  <si>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</si>
  <si>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</si>
  <si>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</si>
  <si>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</si>
  <si>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</si>
  <si>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</si>
  <si>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</si>
  <si>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</si>
  <si>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</si>
  <si>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</si>
  <si>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</si>
  <si>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</si>
  <si>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</si>
  <si>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</si>
  <si>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</si>
  <si>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</si>
  <si>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</si>
  <si>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</si>
  <si>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</si>
  <si>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</si>
  <si>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</si>
  <si>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</si>
  <si>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</si>
  <si>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</si>
  <si>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</si>
  <si>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</si>
  <si>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</si>
  <si>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</si>
  <si>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</si>
  <si>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</si>
  <si>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</si>
  <si>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</si>
  <si>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</si>
  <si>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</si>
  <si>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</si>
  <si>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</si>
  <si>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</si>
  <si>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</si>
  <si>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</si>
  <si>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</si>
  <si>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</si>
  <si>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</si>
  <si>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</si>
  <si>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</si>
  <si>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</si>
  <si>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</si>
  <si>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</si>
  <si>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</si>
  <si>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</si>
  <si>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</si>
  <si>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</si>
  <si>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</si>
  <si>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</si>
  <si>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</si>
  <si>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</si>
  <si>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</si>
  <si>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</si>
  <si>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</si>
  <si>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</si>
  <si>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</si>
  <si>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</si>
  <si>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</si>
  <si>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</si>
  <si>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</si>
  <si>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</si>
  <si>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</si>
  <si>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</si>
  <si>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</si>
  <si>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</si>
  <si>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</si>
  <si>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</si>
  <si>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</si>
  <si>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</si>
  <si>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</si>
  <si>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</si>
  <si>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</si>
  <si>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</si>
  <si>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</si>
  <si>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</si>
  <si>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</si>
  <si>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</si>
  <si>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</si>
  <si>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</si>
  <si>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</si>
  <si>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</si>
  <si>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</si>
  <si>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</si>
  <si>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</si>
  <si>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</si>
  <si>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</si>
  <si>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</si>
  <si>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</si>
  <si>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</si>
  <si>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</si>
  <si>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</si>
  <si>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</si>
  <si>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</si>
  <si>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</si>
  <si>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</si>
  <si>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</si>
  <si>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</si>
  <si>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</si>
  <si>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</si>
  <si>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</si>
  <si>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</si>
  <si>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</si>
  <si>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</si>
  <si>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</si>
  <si>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</si>
  <si>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</si>
  <si>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</si>
  <si>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</si>
  <si>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</si>
  <si>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</si>
  <si>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</si>
  <si>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</si>
  <si>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</si>
  <si>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</si>
  <si>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</si>
  <si>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</si>
  <si>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</si>
  <si>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</si>
  <si>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</si>
  <si>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</si>
  <si>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</si>
  <si>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</si>
  <si>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</si>
  <si>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</si>
  <si>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</si>
  <si>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</si>
  <si>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</si>
  <si>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</si>
  <si>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</si>
  <si>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</si>
  <si>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</si>
  <si>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</si>
  <si>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</si>
  <si>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</si>
  <si>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</si>
  <si>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</si>
  <si>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</si>
  <si>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</si>
  <si>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</si>
  <si>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</si>
  <si>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</si>
  <si>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</si>
  <si>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</si>
  <si>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</si>
  <si>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</si>
  <si>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</si>
  <si>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</si>
  <si>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</si>
  <si>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</si>
  <si>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</si>
  <si>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</si>
  <si>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</si>
  <si>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</si>
  <si>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</si>
  <si>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</si>
  <si>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</si>
  <si>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</si>
  <si>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</si>
  <si>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</si>
  <si>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</si>
  <si>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</si>
  <si>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</si>
  <si>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</si>
  <si>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</si>
  <si>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</si>
  <si>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</si>
  <si>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</si>
  <si>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</si>
  <si>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</si>
  <si>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</si>
  <si>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</si>
  <si>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</si>
  <si>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</si>
  <si>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</si>
  <si>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</si>
  <si>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</si>
  <si>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</si>
  <si>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</si>
  <si>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</si>
  <si>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</si>
  <si>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</si>
  <si>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</si>
  <si>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</si>
  <si>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</si>
  <si>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</si>
  <si>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</si>
  <si>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</si>
  <si>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</si>
  <si>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</si>
  <si>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</si>
  <si>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</si>
  <si>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</si>
  <si>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</si>
  <si>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</si>
  <si>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</si>
  <si>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</si>
  <si>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</si>
  <si>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</si>
  <si>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</si>
  <si>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</si>
  <si>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</si>
  <si>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</si>
  <si>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</si>
  <si>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</si>
  <si>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</si>
  <si>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</si>
  <si>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</si>
  <si>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</si>
  <si>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</si>
  <si>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</si>
  <si>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</si>
  <si>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</si>
  <si>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</si>
  <si>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</si>
  <si>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</si>
  <si>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</si>
  <si>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</si>
  <si>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</si>
  <si>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</si>
  <si>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</si>
  <si>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</si>
  <si>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</si>
  <si>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</si>
  <si>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</si>
  <si>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</si>
  <si>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</si>
  <si>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</si>
  <si>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</si>
  <si>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</si>
  <si>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</si>
  <si>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</si>
  <si>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</si>
  <si>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</si>
  <si>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</si>
  <si>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</si>
  <si>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</si>
  <si>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</si>
  <si>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</si>
  <si>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</si>
  <si>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</si>
  <si>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</si>
  <si>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</si>
  <si>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</si>
  <si>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</si>
  <si>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</si>
  <si>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</si>
  <si>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</si>
  <si>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</si>
  <si>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</si>
  <si>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</si>
  <si>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</si>
  <si>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</si>
  <si>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</si>
  <si>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</si>
  <si>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</si>
  <si>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</si>
  <si>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</si>
  <si>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</si>
  <si>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</si>
  <si>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</si>
  <si>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</si>
  <si>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</si>
  <si>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</si>
  <si>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</si>
  <si>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</si>
  <si>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</si>
  <si>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</si>
  <si>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</si>
  <si>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</si>
  <si>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</si>
  <si>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</si>
  <si>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</si>
  <si>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</si>
  <si>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</si>
  <si>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</si>
  <si>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</si>
  <si>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</si>
  <si>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</si>
  <si>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</si>
  <si>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</si>
  <si>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</si>
  <si>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</si>
  <si>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</si>
  <si>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</si>
  <si>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</si>
  <si>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</si>
  <si>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</si>
  <si>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</si>
  <si>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</si>
  <si>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</si>
  <si>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</si>
  <si>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</si>
  <si>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</si>
  <si>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</si>
  <si>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</si>
  <si>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</si>
  <si>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</si>
  <si>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</si>
  <si>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</si>
  <si>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</si>
  <si>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</si>
  <si>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</si>
  <si>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</si>
  <si>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</si>
  <si>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</si>
  <si>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</si>
  <si>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</si>
  <si>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</si>
  <si>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</si>
  <si>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</si>
  <si>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</si>
  <si>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</si>
  <si>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</si>
  <si>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</si>
  <si>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</si>
  <si>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</si>
  <si>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</si>
  <si>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</si>
  <si>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</si>
  <si>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</si>
  <si>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</si>
  <si>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</si>
  <si>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</si>
  <si>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</si>
  <si>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</si>
  <si>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</si>
  <si>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</si>
  <si>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</si>
  <si>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</si>
  <si>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</si>
  <si>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</si>
  <si>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</si>
  <si>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</si>
  <si>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</si>
  <si>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</si>
  <si>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</si>
  <si>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</si>
  <si>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</si>
  <si>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</si>
  <si>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</si>
  <si>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</si>
  <si>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</si>
  <si>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</si>
  <si>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</si>
  <si>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</si>
  <si>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</si>
  <si>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</si>
  <si>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</si>
  <si>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</si>
  <si>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</si>
  <si>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</si>
  <si>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</si>
  <si>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</si>
  <si>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</si>
  <si>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</si>
  <si>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</si>
  <si>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</si>
  <si>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</si>
  <si>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</si>
  <si>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</si>
  <si>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</si>
  <si>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</si>
  <si>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</si>
  <si>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</si>
  <si>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</si>
  <si>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</si>
  <si>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</si>
  <si>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</si>
  <si>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</si>
  <si>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</si>
  <si>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</si>
  <si>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</si>
  <si>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</si>
  <si>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</si>
  <si>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</si>
  <si>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</si>
  <si>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</si>
  <si>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</si>
  <si>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</si>
  <si>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</si>
  <si>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</si>
  <si>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</si>
  <si>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</si>
  <si>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</si>
  <si>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</si>
  <si>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</si>
  <si>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</si>
  <si>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</si>
  <si>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</si>
  <si>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</si>
  <si>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</si>
  <si>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</si>
  <si>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</si>
  <si>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</si>
  <si>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</si>
  <si>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</si>
  <si>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</si>
  <si>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</si>
  <si>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</si>
  <si>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</si>
  <si>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</si>
  <si>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</si>
  <si>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</si>
  <si>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</si>
  <si>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</si>
  <si>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</si>
  <si>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</si>
  <si>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</si>
  <si>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</si>
  <si>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</si>
  <si>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</si>
  <si>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</si>
  <si>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</si>
  <si>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</si>
  <si>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</si>
  <si>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</si>
  <si>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</si>
  <si>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</si>
  <si>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</si>
  <si>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</si>
  <si>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</si>
  <si>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</si>
  <si>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</si>
  <si>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</si>
  <si>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</si>
  <si>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</si>
  <si>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</si>
  <si>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</si>
  <si>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</si>
  <si>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</si>
  <si>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</si>
  <si>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</si>
  <si>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</si>
  <si>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</si>
  <si>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</si>
  <si>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</si>
  <si>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</si>
  <si>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</si>
  <si>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</si>
  <si>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</si>
  <si>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</si>
  <si>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</si>
  <si>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</si>
  <si>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</si>
  <si>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</si>
  <si>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</si>
  <si>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</si>
  <si>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</si>
  <si>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</si>
  <si>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</si>
  <si>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</si>
  <si>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</si>
  <si>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</si>
  <si>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</si>
  <si>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</si>
  <si>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</si>
  <si>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</si>
  <si>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</si>
  <si>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</si>
  <si>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</si>
  <si>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</si>
  <si>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</si>
  <si>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</si>
  <si>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</si>
  <si>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</si>
  <si>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</si>
  <si>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</si>
  <si>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</si>
  <si>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</si>
  <si>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</si>
  <si>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</si>
  <si>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</si>
  <si>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</si>
  <si>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</si>
  <si>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</si>
  <si>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</si>
  <si>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</si>
  <si>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</si>
  <si>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</si>
  <si>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</si>
  <si>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</si>
  <si>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</si>
  <si>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</si>
  <si>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</si>
  <si>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</si>
  <si>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</si>
  <si>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</si>
  <si>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</si>
  <si>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</si>
  <si>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</si>
  <si>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</si>
  <si>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</si>
  <si>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</si>
  <si>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</si>
  <si>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</si>
  <si>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</si>
  <si>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</si>
  <si>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</si>
  <si>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</si>
  <si>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</si>
  <si>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</si>
  <si>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</si>
  <si>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</si>
  <si>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</si>
  <si>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</si>
  <si>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</si>
  <si>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</si>
  <si>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</si>
  <si>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</si>
  <si>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</si>
  <si>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</si>
  <si>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</si>
  <si>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</si>
  <si>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</si>
  <si>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</si>
  <si>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</si>
  <si>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</si>
  <si>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</si>
  <si>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</si>
  <si>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</si>
  <si>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</si>
  <si>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</si>
  <si>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</si>
  <si>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</si>
  <si>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</si>
  <si>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</si>
  <si>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</si>
  <si>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</si>
  <si>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</si>
  <si>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</si>
  <si>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</si>
  <si>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</si>
  <si>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</si>
  <si>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</si>
  <si>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</si>
  <si>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</si>
  <si>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</si>
  <si>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</si>
  <si>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</si>
  <si>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</si>
  <si>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</si>
  <si>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</si>
  <si>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</si>
  <si>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</si>
  <si>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</si>
  <si>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</si>
  <si>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</si>
  <si>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</si>
  <si>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</si>
  <si>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</si>
  <si>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</si>
  <si>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</si>
  <si>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</si>
  <si>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</si>
  <si>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</si>
  <si>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</si>
  <si>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</si>
  <si>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</si>
  <si>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</si>
  <si>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</si>
  <si>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</si>
  <si>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</si>
  <si>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</si>
  <si>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</si>
  <si>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</si>
  <si>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</si>
  <si>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</si>
  <si>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</si>
  <si>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</si>
  <si>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</si>
  <si>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</si>
  <si>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</si>
  <si>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</si>
  <si>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</si>
  <si>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</si>
  <si>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</si>
  <si>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</si>
  <si>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</si>
  <si>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</si>
  <si>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</si>
  <si>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</si>
  <si>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</si>
  <si>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</si>
  <si>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</si>
  <si>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</si>
  <si>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</si>
  <si>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</si>
  <si>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</si>
  <si>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</si>
  <si>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</si>
  <si>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</si>
  <si>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</si>
  <si>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</si>
  <si>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</si>
  <si>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</si>
  <si>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</si>
  <si>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</si>
  <si>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</si>
  <si>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</si>
  <si>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</si>
  <si>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</si>
  <si>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</si>
  <si>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</si>
  <si>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</si>
  <si>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</si>
  <si>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</si>
  <si>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</si>
  <si>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</si>
  <si>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</si>
  <si>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</si>
  <si>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</si>
  <si>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</si>
  <si>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</si>
  <si>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</si>
  <si>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</si>
  <si>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</si>
  <si>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</si>
  <si>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</si>
  <si>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</si>
  <si>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</si>
  <si>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</si>
  <si>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</si>
  <si>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</si>
  <si>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</si>
  <si>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</si>
  <si>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</si>
  <si>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</si>
  <si>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</si>
  <si>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</si>
  <si>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</si>
  <si>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</si>
  <si>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</si>
  <si>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</si>
  <si>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</si>
  <si>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</si>
  <si>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</si>
  <si>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</si>
  <si>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</si>
  <si>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</si>
  <si>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</si>
  <si>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</si>
  <si>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</si>
  <si>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</si>
  <si>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</si>
  <si>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</si>
  <si>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</si>
  <si>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</si>
  <si>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</si>
  <si>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</si>
  <si>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</si>
  <si>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</si>
  <si>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</si>
  <si>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</si>
  <si>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</si>
  <si>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</si>
  <si>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</si>
  <si>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</si>
  <si>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</si>
  <si>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</si>
  <si>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</si>
  <si>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</si>
  <si>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</si>
  <si>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</si>
  <si>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</si>
  <si>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</si>
  <si>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</si>
  <si>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</si>
  <si>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</si>
  <si>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</si>
  <si>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</si>
  <si>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</si>
  <si>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</si>
  <si>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</si>
  <si>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</si>
  <si>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</si>
  <si>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</si>
  <si>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</si>
  <si>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</si>
  <si>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</si>
  <si>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</si>
  <si>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</si>
  <si>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</si>
  <si>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</si>
  <si>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</si>
  <si>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</si>
  <si>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</si>
  <si>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</si>
  <si>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</si>
  <si>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</si>
  <si>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</si>
  <si>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</si>
  <si>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</si>
  <si>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</si>
  <si>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</si>
  <si>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</si>
  <si>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</si>
  <si>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</si>
  <si>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</si>
  <si>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</si>
  <si>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</si>
  <si>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</si>
  <si>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</si>
  <si>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</si>
  <si>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</si>
  <si>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</si>
  <si>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</si>
  <si>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</si>
  <si>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</si>
  <si>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</si>
  <si>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</si>
  <si>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</si>
  <si>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</si>
  <si>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</si>
  <si>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</si>
  <si>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</si>
  <si>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</si>
  <si>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</si>
  <si>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</si>
  <si>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</si>
  <si>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</si>
  <si>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</si>
  <si>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</si>
  <si>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</si>
  <si>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</si>
  <si>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</si>
  <si>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</si>
  <si>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</si>
  <si>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</si>
  <si>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</si>
  <si>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</si>
  <si>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</si>
  <si>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</si>
  <si>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</si>
  <si>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</si>
  <si>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</si>
  <si>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</si>
  <si>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</si>
  <si>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</si>
  <si>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</si>
  <si>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</si>
  <si>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</si>
  <si>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</si>
  <si>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</si>
  <si>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</si>
  <si>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</si>
  <si>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</si>
  <si>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</si>
  <si>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</si>
  <si>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</si>
  <si>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</si>
  <si>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</si>
  <si>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</si>
  <si>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</si>
  <si>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</si>
  <si>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</si>
  <si>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</si>
  <si>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</si>
  <si>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</si>
  <si>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</si>
  <si>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</si>
  <si>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</si>
  <si>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</si>
  <si>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</si>
  <si>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</si>
  <si>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</si>
  <si>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</si>
  <si>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</si>
  <si>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</si>
  <si>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</si>
  <si>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</si>
  <si>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</si>
  <si>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</si>
  <si>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</si>
  <si>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</si>
  <si>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</si>
  <si>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</si>
  <si>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</si>
  <si>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</si>
  <si>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</si>
  <si>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</si>
  <si>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</si>
  <si>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</si>
  <si>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</si>
  <si>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</si>
  <si>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</si>
  <si>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</si>
  <si>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</si>
  <si>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</si>
  <si>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</si>
  <si>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</si>
  <si>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</si>
  <si>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</si>
  <si>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</si>
  <si>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</si>
  <si>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</si>
  <si>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</si>
  <si>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</si>
  <si>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</si>
  <si>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</si>
  <si>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</si>
  <si>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</si>
  <si>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</si>
  <si>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</si>
  <si>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</si>
  <si>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</si>
  <si>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</si>
  <si>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</si>
  <si>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</si>
  <si>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</si>
  <si>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</si>
  <si>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</si>
  <si>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</si>
  <si>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</si>
  <si>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</si>
  <si>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</si>
  <si>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</si>
  <si>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</si>
  <si>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</si>
  <si>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</si>
  <si>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</si>
  <si>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</si>
  <si>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</si>
  <si>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</si>
  <si>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</si>
  <si>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</si>
  <si>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</si>
  <si>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</si>
  <si>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</si>
  <si>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</si>
  <si>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</si>
  <si>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</si>
  <si>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</si>
  <si>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</si>
  <si>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</si>
  <si>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</si>
  <si>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</si>
  <si>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</si>
  <si>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</si>
  <si>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</si>
  <si>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</si>
  <si>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</si>
  <si>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</si>
  <si>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</si>
  <si>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</si>
  <si>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</si>
  <si>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</si>
  <si>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</si>
  <si>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</si>
  <si>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</si>
  <si>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</si>
  <si>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</si>
  <si>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</si>
  <si>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</si>
  <si>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</si>
  <si>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</si>
  <si>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</si>
  <si>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</si>
  <si>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</si>
  <si>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</si>
  <si>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</si>
  <si>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</si>
  <si>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</si>
  <si>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</si>
  <si>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</si>
  <si>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</si>
  <si>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</si>
  <si>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</si>
  <si>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</si>
  <si>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</si>
  <si>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</si>
  <si>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</si>
  <si>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</si>
  <si>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</si>
  <si>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</si>
  <si>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</si>
  <si>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</si>
  <si>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</si>
  <si>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</si>
  <si>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</si>
  <si>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</si>
  <si>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</si>
  <si>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</si>
  <si>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</si>
  <si>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</si>
  <si>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</si>
  <si>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</si>
  <si>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</si>
  <si>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</si>
  <si>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</si>
  <si>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</si>
  <si>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</si>
  <si>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</si>
  <si>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</si>
  <si>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</si>
  <si>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</si>
  <si>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</si>
  <si>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</si>
  <si>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</si>
  <si>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</si>
  <si>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</si>
  <si>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</si>
  <si>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</si>
  <si>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</si>
  <si>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</si>
  <si>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</si>
  <si>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</si>
  <si>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</si>
  <si>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</si>
  <si>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</si>
  <si>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</si>
  <si>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</si>
  <si>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</si>
  <si>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</si>
  <si>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</si>
  <si>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</si>
  <si>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</si>
  <si>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</si>
  <si>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</si>
  <si>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</si>
  <si>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</si>
  <si>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</si>
  <si>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</si>
  <si>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</si>
  <si>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</si>
  <si>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</si>
  <si>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</si>
  <si>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</si>
  <si>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</si>
  <si>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</si>
  <si>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</si>
  <si>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</si>
  <si>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</si>
  <si>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</si>
  <si>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</si>
  <si>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</si>
  <si>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</si>
  <si>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</si>
  <si>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</si>
  <si>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</si>
  <si>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</si>
  <si>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</si>
  <si>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</si>
  <si>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</si>
  <si>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</si>
  <si>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</si>
  <si>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</si>
  <si>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</si>
  <si>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</si>
  <si>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</si>
  <si>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</si>
  <si>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</si>
  <si>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</si>
  <si>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</si>
  <si>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</si>
  <si>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</si>
  <si>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</si>
  <si>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</si>
  <si>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</si>
  <si>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</si>
  <si>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</si>
  <si>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</si>
  <si>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</si>
  <si>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</si>
  <si>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</si>
  <si>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</si>
  <si>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</si>
  <si>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</si>
  <si>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</si>
  <si>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</si>
  <si>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</si>
  <si>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</si>
  <si>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</si>
  <si>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</si>
  <si>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</si>
  <si>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</si>
  <si>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</si>
  <si>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</si>
  <si>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</si>
  <si>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</si>
  <si>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</si>
  <si>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</si>
  <si>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</si>
  <si>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</si>
  <si>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</si>
  <si>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</si>
  <si>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</si>
  <si>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</si>
  <si>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</si>
  <si>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</si>
  <si>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</si>
  <si>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</si>
  <si>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</si>
  <si>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</si>
  <si>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</si>
  <si>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</si>
  <si>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</si>
  <si>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</si>
  <si>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</si>
  <si>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</si>
  <si>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</si>
  <si>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</si>
  <si>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</si>
  <si>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</si>
  <si>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</si>
  <si>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</si>
  <si>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</si>
  <si>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</si>
  <si>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</si>
  <si>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</si>
  <si>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</si>
  <si>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</si>
  <si>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</si>
  <si>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</si>
  <si>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</si>
  <si>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</si>
  <si>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</si>
  <si>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</si>
  <si>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</si>
  <si>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</si>
  <si>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</si>
  <si>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</si>
  <si>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</si>
  <si>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</si>
  <si>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</si>
  <si>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</si>
  <si>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</si>
  <si>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</si>
  <si>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</si>
  <si>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</si>
  <si>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</si>
  <si>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</si>
  <si>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</si>
  <si>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</si>
  <si>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</si>
  <si>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</si>
  <si>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</si>
  <si>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</si>
  <si>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</si>
  <si>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</si>
  <si>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</si>
  <si>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</si>
  <si>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</si>
  <si>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</si>
  <si>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</si>
  <si>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</si>
  <si>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</si>
  <si>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</si>
  <si>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</si>
  <si>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</si>
  <si>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</si>
  <si>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</si>
  <si>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</si>
  <si>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</si>
  <si>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</si>
  <si>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</si>
  <si>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</si>
  <si>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</si>
  <si>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</si>
  <si>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</si>
  <si>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</si>
  <si>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</si>
  <si>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</si>
  <si>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</si>
  <si>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</si>
  <si>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</si>
  <si>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</si>
  <si>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</si>
  <si>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</si>
  <si>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</si>
  <si>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</si>
  <si>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</si>
  <si>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</si>
  <si>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</si>
  <si>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</si>
  <si>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</si>
  <si>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</si>
  <si>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</si>
  <si>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</si>
  <si>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</si>
  <si>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</si>
  <si>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</si>
  <si>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</si>
  <si>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</si>
  <si>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</si>
  <si>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</si>
  <si>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</si>
  <si>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</si>
  <si>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</si>
  <si>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</si>
  <si>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</si>
  <si>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</si>
  <si>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</si>
  <si>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</si>
  <si>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</si>
  <si>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</si>
  <si>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</si>
  <si>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</si>
  <si>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</si>
  <si>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</si>
  <si>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</si>
  <si>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</si>
  <si>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</si>
  <si>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</si>
  <si>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</si>
  <si>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</si>
  <si>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</si>
  <si>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</si>
  <si>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</si>
  <si>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</si>
  <si>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</si>
  <si>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</si>
  <si>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</si>
  <si>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</si>
  <si>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</si>
  <si>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</si>
  <si>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</si>
  <si>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</si>
  <si>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</si>
  <si>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</si>
  <si>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</si>
  <si>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</si>
  <si>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</si>
  <si>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</si>
  <si>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</si>
  <si>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</si>
  <si>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</si>
  <si>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</si>
  <si>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</si>
  <si>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</si>
  <si>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</si>
  <si>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</si>
  <si>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</si>
  <si>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</si>
  <si>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</si>
  <si>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</si>
  <si>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</si>
  <si>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</si>
  <si>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</si>
  <si>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</si>
  <si>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</si>
  <si>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</si>
  <si>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</si>
  <si>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</si>
  <si>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</si>
  <si>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</si>
  <si>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</si>
  <si>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</si>
  <si>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</si>
  <si>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</si>
  <si>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</si>
  <si>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</si>
  <si>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</si>
  <si>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</si>
  <si>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</si>
  <si>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</si>
  <si>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</si>
  <si>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</si>
  <si>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</si>
  <si>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</si>
  <si>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</si>
  <si>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</si>
  <si>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</si>
  <si>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</si>
  <si>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</si>
  <si>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</si>
  <si>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</si>
  <si>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</si>
  <si>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</si>
  <si>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</si>
  <si>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</si>
  <si>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</si>
  <si>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</si>
  <si>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</si>
  <si>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</si>
  <si>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</si>
  <si>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</si>
  <si>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</si>
  <si>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</si>
  <si>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</si>
  <si>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</si>
  <si>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</si>
  <si>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</si>
  <si>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</si>
  <si>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</si>
  <si>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</si>
  <si>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</si>
  <si>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</si>
  <si>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</si>
  <si>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</si>
  <si>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</si>
  <si>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</si>
  <si>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</si>
  <si>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</si>
  <si>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</si>
  <si>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</si>
  <si>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</si>
  <si>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</si>
  <si>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</si>
  <si>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</si>
  <si>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</si>
  <si>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</si>
  <si>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</si>
  <si>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</si>
  <si>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</si>
  <si>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</si>
  <si>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</si>
  <si>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</si>
  <si>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</si>
  <si>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</si>
  <si>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</si>
  <si>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</si>
  <si>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</si>
  <si>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</si>
  <si>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</si>
  <si>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</si>
  <si>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</si>
  <si>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</si>
  <si>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</si>
  <si>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</si>
  <si>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</si>
  <si>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</si>
  <si>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</si>
  <si>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</si>
  <si>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</si>
  <si>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</si>
  <si>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</si>
  <si>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</si>
  <si>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</si>
  <si>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</si>
  <si>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</si>
  <si>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</si>
  <si>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</si>
  <si>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</si>
  <si>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</si>
  <si>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</si>
  <si>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</si>
  <si>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</si>
  <si>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</si>
  <si>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</si>
  <si>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</si>
  <si>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</si>
  <si>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</si>
  <si>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</si>
  <si>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</si>
  <si>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</si>
  <si>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</si>
  <si>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</si>
  <si>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</si>
  <si>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</si>
  <si>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</si>
  <si>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</si>
  <si>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</si>
  <si>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</si>
  <si>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</si>
  <si>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</si>
  <si>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</si>
  <si>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</si>
  <si>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</si>
  <si>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</si>
  <si>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</si>
  <si>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</si>
  <si>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</si>
  <si>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</si>
  <si>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</si>
  <si>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</si>
  <si>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</si>
  <si>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</si>
  <si>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</si>
  <si>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</si>
  <si>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</si>
  <si>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</si>
  <si>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</si>
  <si>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</si>
  <si>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</si>
  <si>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</si>
  <si>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</si>
  <si>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</si>
  <si>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</si>
  <si>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</si>
  <si>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</si>
  <si>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</si>
  <si>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</si>
  <si>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</si>
  <si>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</si>
  <si>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</si>
  <si>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</si>
  <si>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</si>
  <si>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</si>
  <si>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</si>
  <si>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</si>
  <si>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</si>
  <si>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</si>
  <si>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</si>
  <si>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</si>
  <si>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</si>
  <si>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</si>
  <si>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</si>
  <si>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</si>
  <si>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</si>
  <si>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</si>
  <si>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</si>
  <si>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</si>
  <si>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</si>
  <si>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</si>
  <si>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</si>
  <si>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</si>
  <si>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</si>
  <si>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</si>
  <si>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</si>
  <si>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</si>
  <si>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</si>
  <si>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</si>
  <si>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</si>
  <si>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</si>
  <si>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</si>
  <si>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</si>
  <si>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</si>
  <si>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</si>
  <si>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</si>
  <si>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</si>
  <si>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</si>
  <si>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</si>
  <si>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</si>
  <si>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</si>
  <si>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</si>
  <si>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</si>
  <si>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</si>
  <si>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</si>
  <si>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</si>
  <si>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</si>
  <si>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</si>
  <si>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</si>
  <si>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</si>
  <si>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</si>
  <si>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</si>
  <si>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</si>
  <si>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</si>
  <si>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</si>
  <si>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</si>
  <si>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</si>
  <si>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</si>
  <si>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</si>
  <si>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</si>
  <si>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</si>
  <si>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</si>
  <si>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</si>
  <si>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</si>
  <si>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</si>
  <si>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</si>
  <si>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</si>
  <si>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</si>
  <si>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</si>
  <si>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</si>
  <si>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</si>
  <si>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</si>
  <si>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</si>
  <si>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</si>
  <si>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</si>
  <si>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</si>
  <si>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</si>
  <si>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</si>
  <si>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</si>
  <si>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</si>
  <si>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</si>
  <si>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</si>
  <si>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</si>
  <si>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</si>
  <si>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</si>
  <si>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</si>
  <si>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</si>
  <si>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</si>
  <si>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</si>
  <si>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</si>
  <si>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</si>
  <si>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</si>
  <si>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</si>
  <si>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</si>
  <si>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</si>
  <si>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</si>
  <si>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</si>
  <si>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</si>
  <si>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</si>
  <si>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</si>
  <si>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</si>
  <si>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</si>
  <si>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</si>
  <si>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</si>
  <si>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</si>
  <si>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</si>
  <si>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</si>
  <si>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</si>
  <si>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</si>
  <si>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</si>
  <si>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</si>
  <si>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</si>
  <si>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</si>
  <si>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</si>
  <si>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</si>
  <si>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</si>
  <si>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</si>
  <si>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</si>
  <si>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</si>
  <si>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</si>
  <si>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</si>
  <si>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</si>
  <si>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</si>
  <si>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</si>
  <si>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</si>
  <si>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</si>
  <si>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</si>
  <si>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</si>
  <si>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</si>
  <si>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</si>
  <si>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</si>
  <si>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</si>
  <si>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</si>
  <si>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</si>
  <si>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</si>
  <si>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</si>
  <si>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</si>
  <si>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</si>
  <si>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</si>
  <si>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</si>
  <si>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</si>
  <si>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</si>
  <si>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</si>
  <si>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</si>
  <si>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</si>
  <si>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</si>
  <si>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</si>
  <si>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</si>
  <si>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</si>
  <si>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</si>
  <si>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</si>
  <si>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</si>
  <si>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</si>
  <si>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</si>
  <si>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</si>
  <si>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</si>
  <si>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</si>
  <si>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</si>
  <si>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</si>
  <si>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</si>
  <si>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</si>
  <si>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</si>
  <si>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</si>
  <si>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</si>
  <si>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</si>
  <si>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</si>
  <si>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</si>
  <si>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</si>
  <si>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</si>
  <si>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</si>
  <si>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</si>
  <si>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</si>
  <si>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</si>
  <si>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</si>
  <si>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</si>
  <si>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</si>
  <si>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</si>
  <si>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</si>
  <si>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</si>
  <si>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</si>
  <si>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</si>
  <si>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</si>
  <si>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</si>
  <si>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</si>
  <si>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</si>
  <si>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</si>
  <si>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</si>
  <si>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</si>
  <si>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</si>
  <si>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</si>
  <si>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</si>
  <si>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</si>
  <si>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</si>
  <si>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</si>
  <si>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</si>
  <si>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</si>
  <si>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</si>
  <si>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</si>
  <si>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</si>
  <si>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</si>
  <si>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</si>
  <si>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</si>
  <si>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</si>
  <si>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</si>
  <si>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</si>
  <si>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</si>
  <si>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</si>
  <si>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</si>
  <si>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</si>
  <si>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</si>
  <si>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</si>
  <si>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</si>
  <si>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</si>
  <si>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</si>
  <si>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</si>
  <si>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</si>
  <si>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</si>
  <si>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</si>
  <si>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</si>
  <si>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</si>
  <si>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</si>
  <si>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</si>
  <si>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</si>
  <si>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</si>
  <si>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</si>
  <si>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</si>
  <si>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</si>
  <si>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</si>
  <si>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</si>
  <si>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</si>
  <si>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</si>
  <si>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</si>
  <si>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</si>
  <si>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</si>
  <si>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</si>
  <si>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</si>
  <si>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</si>
  <si>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</si>
  <si>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</si>
  <si>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</si>
  <si>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</si>
  <si>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</si>
  <si>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</si>
  <si>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</si>
  <si>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</si>
  <si>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</si>
  <si>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</si>
  <si>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</si>
  <si>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</si>
  <si>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</si>
  <si>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</si>
  <si>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</si>
  <si>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</si>
  <si>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</si>
  <si>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</si>
  <si>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</si>
  <si>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</si>
  <si>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</si>
  <si>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</si>
  <si>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</si>
  <si>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</si>
  <si>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</si>
  <si>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</si>
  <si>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</si>
  <si>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</si>
  <si>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</si>
  <si>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</si>
  <si>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</si>
  <si>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</si>
  <si>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</si>
  <si>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</si>
  <si>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</si>
  <si>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</si>
  <si>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</si>
  <si>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</si>
  <si>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</si>
  <si>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</si>
  <si>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</si>
  <si>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</si>
  <si>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</si>
  <si>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</si>
  <si>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</si>
  <si>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</si>
  <si>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</si>
  <si>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</si>
  <si>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</si>
  <si>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</si>
  <si>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</si>
  <si>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</si>
  <si>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</si>
  <si>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</si>
  <si>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</si>
  <si>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</si>
  <si>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</si>
  <si>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</si>
  <si>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</si>
  <si>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</si>
  <si>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</si>
  <si>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</si>
  <si>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</si>
  <si>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</si>
  <si>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</si>
  <si>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</si>
  <si>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</si>
  <si>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</si>
  <si>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</si>
  <si>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</si>
  <si>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</si>
  <si>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</si>
  <si>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</si>
  <si>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</si>
  <si>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</si>
  <si>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</si>
  <si>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</si>
  <si>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</si>
  <si>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</si>
  <si>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</si>
  <si>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</si>
  <si>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</si>
  <si>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</si>
  <si>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</si>
  <si>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</si>
  <si>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</si>
  <si>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</si>
  <si>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</si>
  <si>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</si>
  <si>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</si>
  <si>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</si>
  <si>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</si>
  <si>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</si>
  <si>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</si>
  <si>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</si>
  <si>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</si>
  <si>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</si>
  <si>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</si>
  <si>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</si>
  <si>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</si>
  <si>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</si>
  <si>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</si>
  <si>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</si>
  <si>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</si>
  <si>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</si>
  <si>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</si>
  <si>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</si>
  <si>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</si>
  <si>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</si>
  <si>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</si>
  <si>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</si>
  <si>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</si>
  <si>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</si>
  <si>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</si>
  <si>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</si>
  <si>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</si>
  <si>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</si>
  <si>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</si>
  <si>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</si>
  <si>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</si>
  <si>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</si>
  <si>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</si>
  <si>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</si>
  <si>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</si>
  <si>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</si>
  <si>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</si>
  <si>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</si>
  <si>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</si>
  <si>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</si>
  <si>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</si>
  <si>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</si>
  <si>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</si>
  <si>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</si>
  <si>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</si>
  <si>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</si>
  <si>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</si>
  <si>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</si>
  <si>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</si>
  <si>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</si>
  <si>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</si>
  <si>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</si>
  <si>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</si>
  <si>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</si>
  <si>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</si>
  <si>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</si>
  <si>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</si>
  <si>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</si>
  <si>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</si>
  <si>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</si>
  <si>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</si>
  <si>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</si>
  <si>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</si>
  <si>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</si>
  <si>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</si>
  <si>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</si>
  <si>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</si>
  <si>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</si>
  <si>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</si>
  <si>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</si>
  <si>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</si>
  <si>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</si>
  <si>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</si>
  <si>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</si>
  <si>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</si>
  <si>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</si>
  <si>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</si>
  <si>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</si>
  <si>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</si>
  <si>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</si>
  <si>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</si>
  <si>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</si>
  <si>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</si>
  <si>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</si>
  <si>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</si>
  <si>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</si>
  <si>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</si>
  <si>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</si>
  <si>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</si>
  <si>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</si>
  <si>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</si>
  <si>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</si>
  <si>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</si>
  <si>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</si>
  <si>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</si>
  <si>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</si>
  <si>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</si>
  <si>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</si>
  <si>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</si>
  <si>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</si>
  <si>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</si>
  <si>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</si>
  <si>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</si>
  <si>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</si>
  <si>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</si>
  <si>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</si>
  <si>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</si>
  <si>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</si>
  <si>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</si>
  <si>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</si>
  <si>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</si>
  <si>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</si>
  <si>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</si>
  <si>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</si>
  <si>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</si>
  <si>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</si>
  <si>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</si>
  <si>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</si>
  <si>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</si>
  <si>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</si>
  <si>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</si>
  <si>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</si>
  <si>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</si>
  <si>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</si>
  <si>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</si>
  <si>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</si>
  <si>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</si>
  <si>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</si>
  <si>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</si>
  <si>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</si>
  <si>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</si>
  <si>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</si>
  <si>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</si>
  <si>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</si>
  <si>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</si>
  <si>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</si>
  <si>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</si>
  <si>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</si>
  <si>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</si>
  <si>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</si>
  <si>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</si>
  <si>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</si>
  <si>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</si>
  <si>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</si>
  <si>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</si>
  <si>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</si>
  <si>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</si>
  <si>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</si>
  <si>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</si>
  <si>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</si>
  <si>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</si>
  <si>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</si>
  <si>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</si>
  <si>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</si>
  <si>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</si>
  <si>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</si>
  <si>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</si>
  <si>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</si>
  <si>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</si>
  <si>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</si>
  <si>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</si>
  <si>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</si>
  <si>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</si>
  <si>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</si>
  <si>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</si>
  <si>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</si>
  <si>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</si>
  <si>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</si>
  <si>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</si>
  <si>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</si>
  <si>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</si>
  <si>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</si>
  <si>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</si>
  <si>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</si>
  <si>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</si>
  <si>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</si>
  <si>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</si>
  <si>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</si>
  <si>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</si>
  <si>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</si>
  <si>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</si>
  <si>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</si>
  <si>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</si>
  <si>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</si>
  <si>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</si>
  <si>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</si>
  <si>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</si>
  <si>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</si>
  <si>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</si>
  <si>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</si>
  <si>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</si>
  <si>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</si>
  <si>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</si>
  <si>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</si>
  <si>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</si>
  <si>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</si>
  <si>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</si>
  <si>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</si>
  <si>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</si>
  <si>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</si>
  <si>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</si>
  <si>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</si>
  <si>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</si>
  <si>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</si>
  <si>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</si>
  <si>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</si>
  <si>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</si>
  <si>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</si>
  <si>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</si>
  <si>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</si>
  <si>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</si>
  <si>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</si>
  <si>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</si>
  <si>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</si>
  <si>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</si>
  <si>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</si>
  <si>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</si>
  <si>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</si>
  <si>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</si>
  <si>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</si>
  <si>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</si>
  <si>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</si>
  <si>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</si>
  <si>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</si>
  <si>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</si>
  <si>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</si>
  <si>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</si>
  <si>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</si>
  <si>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</si>
  <si>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</si>
  <si>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</si>
  <si>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</si>
  <si>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</si>
  <si>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</si>
  <si>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</si>
  <si>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</si>
  <si>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</si>
  <si>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</si>
  <si>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</si>
  <si>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</si>
  <si>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</si>
  <si>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</si>
  <si>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</si>
  <si>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</si>
  <si>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</si>
  <si>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</si>
  <si>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</si>
  <si>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</si>
  <si>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</si>
  <si>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</si>
  <si>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</si>
  <si>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</si>
  <si>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</si>
  <si>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</si>
  <si>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</si>
  <si>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</si>
  <si>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</si>
  <si>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</si>
  <si>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</si>
  <si>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</si>
  <si>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</si>
  <si>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</si>
  <si>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</si>
  <si>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</si>
  <si>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</si>
  <si>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</si>
  <si>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</si>
  <si>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</si>
  <si>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</si>
  <si>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</si>
  <si>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</si>
  <si>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</si>
  <si>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</si>
  <si>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</si>
  <si>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</si>
  <si>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</si>
  <si>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</si>
  <si>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</si>
  <si>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</si>
  <si>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</si>
  <si>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</si>
  <si>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</si>
  <si>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</si>
  <si>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</si>
  <si>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</si>
  <si>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</si>
  <si>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</si>
  <si>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</si>
  <si>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</si>
  <si>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</si>
  <si>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</si>
  <si>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</si>
  <si>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</si>
  <si>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</si>
  <si>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</si>
  <si>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</si>
  <si>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</si>
  <si>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</si>
  <si>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</si>
  <si>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</si>
  <si>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</si>
  <si>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</si>
  <si>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</si>
  <si>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</si>
  <si>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</si>
  <si>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</si>
  <si>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</si>
  <si>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</si>
  <si>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</si>
  <si>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</si>
  <si>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</si>
  <si>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</si>
  <si>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</si>
  <si>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</si>
  <si>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</si>
  <si>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</si>
  <si>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</si>
  <si>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</si>
  <si>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</si>
  <si>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</si>
  <si>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</si>
  <si>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</si>
  <si>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</si>
  <si>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</si>
  <si>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</si>
  <si>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</si>
  <si>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</si>
  <si>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</si>
  <si>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</si>
  <si>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</si>
  <si>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</si>
  <si>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</si>
  <si>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</si>
  <si>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</si>
  <si>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</si>
  <si>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</si>
  <si>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</si>
  <si>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</si>
  <si>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</si>
  <si>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</si>
  <si>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</si>
  <si>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</si>
  <si>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</si>
  <si>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</si>
  <si>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</si>
  <si>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</si>
  <si>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</si>
  <si>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</si>
  <si>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</si>
  <si>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</si>
  <si>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</si>
  <si>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</si>
  <si>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</si>
  <si>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</si>
  <si>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</si>
  <si>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</si>
  <si>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</si>
  <si>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</si>
  <si>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</si>
  <si>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</si>
  <si>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</si>
  <si>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</si>
  <si>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</si>
  <si>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</si>
  <si>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</si>
  <si>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</si>
  <si>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</si>
  <si>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</si>
  <si>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</si>
  <si>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</si>
  <si>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</si>
  <si>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</si>
  <si>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</si>
  <si>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</si>
  <si>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</si>
  <si>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</si>
  <si>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</si>
  <si>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</si>
  <si>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</si>
  <si>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</si>
  <si>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</si>
  <si>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</si>
  <si>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</si>
  <si>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</si>
  <si>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</si>
  <si>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</si>
  <si>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</si>
  <si>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</si>
  <si>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</si>
  <si>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</si>
  <si>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</si>
  <si>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</si>
  <si>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</si>
  <si>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</si>
  <si>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</si>
  <si>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</si>
  <si>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</si>
  <si>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</si>
  <si>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</si>
  <si>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</si>
  <si>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</si>
  <si>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</si>
  <si>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</si>
  <si>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</si>
  <si>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</si>
  <si>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</si>
  <si>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</si>
  <si>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</si>
  <si>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</si>
  <si>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</si>
  <si>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</si>
  <si>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</si>
  <si>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</si>
  <si>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</si>
  <si>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</si>
  <si>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</si>
  <si>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</si>
  <si>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</si>
  <si>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</si>
  <si>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</si>
  <si>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</si>
  <si>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</si>
  <si>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</si>
  <si>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</si>
  <si>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</si>
  <si>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</si>
  <si>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</si>
  <si>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</si>
  <si>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</si>
  <si>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</si>
  <si>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</si>
  <si>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</si>
  <si>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</si>
  <si>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</si>
  <si>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</si>
  <si>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</si>
  <si>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</si>
  <si>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</si>
  <si>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</si>
  <si>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</si>
  <si>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</si>
  <si>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</si>
  <si>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</si>
  <si>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</si>
  <si>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</si>
  <si>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</si>
  <si>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</si>
  <si>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</si>
  <si>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</si>
  <si>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</si>
  <si>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</si>
  <si>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</si>
  <si>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</si>
  <si>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</si>
  <si>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</si>
  <si>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</si>
  <si>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</si>
  <si>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</si>
  <si>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</si>
  <si>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</si>
  <si>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</si>
  <si>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</si>
  <si>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</si>
  <si>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</si>
  <si>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</si>
  <si>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</si>
  <si>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</si>
  <si>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</si>
  <si>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</si>
  <si>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</si>
  <si>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</si>
  <si>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</si>
  <si>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</si>
  <si>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</si>
  <si>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</si>
  <si>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</si>
  <si>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</si>
  <si>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</si>
  <si>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</si>
  <si>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</si>
  <si>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</si>
  <si>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</si>
  <si>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</si>
  <si>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</si>
  <si>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</si>
  <si>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</si>
  <si>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</si>
  <si>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</si>
  <si>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</si>
  <si>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</si>
  <si>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</si>
  <si>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</si>
  <si>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</si>
  <si>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</si>
  <si>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</si>
  <si>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</si>
  <si>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</si>
  <si>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</si>
  <si>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</si>
  <si>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</si>
  <si>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</si>
  <si>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</si>
  <si>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</si>
  <si>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</si>
  <si>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</si>
  <si>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</si>
  <si>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</si>
  <si>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</si>
  <si>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</si>
  <si>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</si>
  <si>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</si>
  <si>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</si>
  <si>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</si>
  <si>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</si>
  <si>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</si>
  <si>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</si>
  <si>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</si>
  <si>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</si>
  <si>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</si>
  <si>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</si>
  <si>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</si>
  <si>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</si>
  <si>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</si>
  <si>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</si>
  <si>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</si>
  <si>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</si>
  <si>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</si>
  <si>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</si>
  <si>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</si>
  <si>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</si>
  <si>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</si>
  <si>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</si>
  <si>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</si>
  <si>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</si>
  <si>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</si>
  <si>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</si>
  <si>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</si>
  <si>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</si>
  <si>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</si>
  <si>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</si>
  <si>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</si>
  <si>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</si>
  <si>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</si>
  <si>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</si>
  <si>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</si>
  <si>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</si>
  <si>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</si>
  <si>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</si>
  <si>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</si>
  <si>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</si>
  <si>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</si>
  <si>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</si>
  <si>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</si>
  <si>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</si>
  <si>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</si>
  <si>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</si>
  <si>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</si>
  <si>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</si>
  <si>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</si>
  <si>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</si>
  <si>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</si>
  <si>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</si>
  <si>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</si>
  <si>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</si>
  <si>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</si>
  <si>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</si>
  <si>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</si>
  <si>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</si>
  <si>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</si>
  <si>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</si>
  <si>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</si>
  <si>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</si>
  <si>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</si>
  <si>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</si>
  <si>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</si>
  <si>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</si>
  <si>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</si>
  <si>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</si>
  <si>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</si>
  <si>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</si>
  <si>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</si>
  <si>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</si>
  <si>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</si>
  <si>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</si>
  <si>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</si>
  <si>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</si>
  <si>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</si>
  <si>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</si>
  <si>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</si>
  <si>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</si>
  <si>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</si>
  <si>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</si>
  <si>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</si>
  <si>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</si>
  <si>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</si>
  <si>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</si>
  <si>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</si>
  <si>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</si>
  <si>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</si>
  <si>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</si>
  <si>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</si>
  <si>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</si>
  <si>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</si>
  <si>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</si>
  <si>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</si>
  <si>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</si>
  <si>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</si>
  <si>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</si>
  <si>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</si>
  <si>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</si>
  <si>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</si>
  <si>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</si>
  <si>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</si>
  <si>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</si>
  <si>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</si>
  <si>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</si>
  <si>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</si>
  <si>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</si>
  <si>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</si>
  <si>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</si>
  <si>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</si>
  <si>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</si>
  <si>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</si>
  <si>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</si>
  <si>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</si>
  <si>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</si>
  <si>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</si>
  <si>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</si>
  <si>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</si>
  <si>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</si>
  <si>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</si>
  <si>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</si>
  <si>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</si>
  <si>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</si>
  <si>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</si>
  <si>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</si>
  <si>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</si>
  <si>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</si>
  <si>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</si>
  <si>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</si>
  <si>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</si>
  <si>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</si>
  <si>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</si>
  <si>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</si>
  <si>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</si>
  <si>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</si>
  <si>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</si>
  <si>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</si>
  <si>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</si>
  <si>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</si>
  <si>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</si>
  <si>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</si>
  <si>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</si>
  <si>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</si>
  <si>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</si>
  <si>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</si>
  <si>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</si>
  <si>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</si>
  <si>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</si>
  <si>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</si>
  <si>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</si>
  <si>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</si>
  <si>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</si>
  <si>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</si>
  <si>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</si>
  <si>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</si>
  <si>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</si>
  <si>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</si>
  <si>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</si>
  <si>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</si>
  <si>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</si>
  <si>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</si>
  <si>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</si>
  <si>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</si>
  <si>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</si>
  <si>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</si>
  <si>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</si>
  <si>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</si>
  <si>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</si>
  <si>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</si>
  <si>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</si>
  <si>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</si>
  <si>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</si>
  <si>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</si>
  <si>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</si>
  <si>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</si>
  <si>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</si>
  <si>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</si>
  <si>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</si>
  <si>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</si>
  <si>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</si>
  <si>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</si>
  <si>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</si>
  <si>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</si>
  <si>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</si>
  <si>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</si>
  <si>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</si>
  <si>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</si>
  <si>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</si>
  <si>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</si>
  <si>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</si>
  <si>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</si>
  <si>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</si>
  <si>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</si>
  <si>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</si>
  <si>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</si>
  <si>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</si>
  <si>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</si>
  <si>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</si>
  <si>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</si>
  <si>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</si>
  <si>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</si>
  <si>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</si>
  <si>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</si>
  <si>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</si>
  <si>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</si>
  <si>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</si>
  <si>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</si>
  <si>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</si>
  <si>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</si>
  <si>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</si>
  <si>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</si>
  <si>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</si>
  <si>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</si>
  <si>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</si>
  <si>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</si>
  <si>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</si>
  <si>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</si>
  <si>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</si>
  <si>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</si>
  <si>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</si>
  <si>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</si>
  <si>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</si>
  <si>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</si>
  <si>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</si>
  <si>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</si>
  <si>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</si>
  <si>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</si>
  <si>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</si>
  <si>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</si>
  <si>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</si>
  <si>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</si>
  <si>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</si>
  <si>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</si>
  <si>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</si>
  <si>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</si>
  <si>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</si>
  <si>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</si>
  <si>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</si>
  <si>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</si>
  <si>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</si>
  <si>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</si>
  <si>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</si>
  <si>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</si>
  <si>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</si>
  <si>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</si>
  <si>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</si>
  <si>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</si>
  <si>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</si>
  <si>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</si>
  <si>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</si>
  <si>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</si>
  <si>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</si>
  <si>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</si>
  <si>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</si>
  <si>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</si>
  <si>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</si>
  <si>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</si>
  <si>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</si>
  <si>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</si>
  <si>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</si>
  <si>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</si>
  <si>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</si>
  <si>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</si>
  <si>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</si>
  <si>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</si>
  <si>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</si>
  <si>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</si>
  <si>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</si>
  <si>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</si>
  <si>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</si>
  <si>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</si>
  <si>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</si>
  <si>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</si>
  <si>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</si>
  <si>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</si>
  <si>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</si>
  <si>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</si>
  <si>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</si>
  <si>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</si>
  <si>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</si>
  <si>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</si>
  <si>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</si>
  <si>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</si>
  <si>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</si>
  <si>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</si>
  <si>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</si>
  <si>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</si>
  <si>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</si>
  <si>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</si>
  <si>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</si>
  <si>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</si>
  <si>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</si>
  <si>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</si>
  <si>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</si>
  <si>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</si>
  <si>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</si>
  <si>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</si>
  <si>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</si>
  <si>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</si>
  <si>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</si>
  <si>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</si>
  <si>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</si>
  <si>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</si>
  <si>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</si>
  <si>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</si>
  <si>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</si>
  <si>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</si>
  <si>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</si>
  <si>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</si>
  <si>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</si>
  <si>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</si>
  <si>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</si>
  <si>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</si>
  <si>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</si>
  <si>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</si>
  <si>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</si>
  <si>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</si>
  <si>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</si>
  <si>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</si>
  <si>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</si>
  <si>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</si>
  <si>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</si>
  <si>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</si>
  <si>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</si>
  <si>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</si>
  <si>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</si>
  <si>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</si>
  <si>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</si>
  <si>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</si>
  <si>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</si>
  <si>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</si>
  <si>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</si>
  <si>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</si>
  <si>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</si>
  <si>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</si>
  <si>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</si>
  <si>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</si>
  <si>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</si>
  <si>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</si>
  <si>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</si>
  <si>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</si>
  <si>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</si>
  <si>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</si>
  <si>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</si>
  <si>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</si>
  <si>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</si>
  <si>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</si>
  <si>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</si>
  <si>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</si>
  <si>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</si>
  <si>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</si>
  <si>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</si>
  <si>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</si>
  <si>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</si>
  <si>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</si>
  <si>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</si>
  <si>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</si>
  <si>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</si>
  <si>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</si>
  <si>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</si>
  <si>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</si>
  <si>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</si>
  <si>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</si>
  <si>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</si>
  <si>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</si>
  <si>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</si>
  <si>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</si>
  <si>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</si>
  <si>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</si>
  <si>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</si>
  <si>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</si>
  <si>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</si>
  <si>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</si>
  <si>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</si>
  <si>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</si>
  <si>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</si>
  <si>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</si>
  <si>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</si>
  <si>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</si>
  <si>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</si>
  <si>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</si>
  <si>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</si>
  <si>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</si>
  <si>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</si>
  <si>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</si>
  <si>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</si>
  <si>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</si>
  <si>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</si>
  <si>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</si>
  <si>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</si>
  <si>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</si>
  <si>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</si>
  <si>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</si>
  <si>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</si>
  <si>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</si>
  <si>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</si>
  <si>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</si>
  <si>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</si>
  <si>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</si>
  <si>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</si>
  <si>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</si>
  <si>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</si>
  <si>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</si>
  <si>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</si>
  <si>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</si>
  <si>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</si>
  <si>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</si>
  <si>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</si>
  <si>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</si>
  <si>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</si>
  <si>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</si>
  <si>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</si>
  <si>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</si>
  <si>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</si>
  <si>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</si>
  <si>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</si>
  <si>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</si>
  <si>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</si>
  <si>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</si>
  <si>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</si>
  <si>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</si>
  <si>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</si>
  <si>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</si>
  <si>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</si>
  <si>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</si>
  <si>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</si>
  <si>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</si>
  <si>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</si>
  <si>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</si>
  <si>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</si>
  <si>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</si>
  <si>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</si>
  <si>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</si>
  <si>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</si>
  <si>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</si>
  <si>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</si>
  <si>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</si>
  <si>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</si>
  <si>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</si>
  <si>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</si>
  <si>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</si>
  <si>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</si>
  <si>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</si>
  <si>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</si>
  <si>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</si>
  <si>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</si>
  <si>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</si>
  <si>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</si>
  <si>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</si>
  <si>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</si>
  <si>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</si>
  <si>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</si>
  <si>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</si>
  <si>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</si>
  <si>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</si>
  <si>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</si>
  <si>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</si>
  <si>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</si>
  <si>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</si>
  <si>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</si>
  <si>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</si>
  <si>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</si>
  <si>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</si>
  <si>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</si>
  <si>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</si>
  <si>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</si>
  <si>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</si>
  <si>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</si>
  <si>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</si>
  <si>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</si>
  <si>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</si>
  <si>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</si>
  <si>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</si>
  <si>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</si>
  <si>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</si>
  <si>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</si>
  <si>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</si>
  <si>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</si>
  <si>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</si>
  <si>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</si>
  <si>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</si>
  <si>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</si>
  <si>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</si>
  <si>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</si>
  <si>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</si>
  <si>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</si>
  <si>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</si>
  <si>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</si>
  <si>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</si>
  <si>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</si>
  <si>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</si>
  <si>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</si>
  <si>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</si>
  <si>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</si>
  <si>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</si>
  <si>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</si>
  <si>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</si>
  <si>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</si>
  <si>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</si>
  <si>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</si>
  <si>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</si>
  <si>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</si>
  <si>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</si>
  <si>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</si>
  <si>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</si>
  <si>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</si>
  <si>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</si>
  <si>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</si>
  <si>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</si>
  <si>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</si>
  <si>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</si>
  <si>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</si>
  <si>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</si>
  <si>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</si>
  <si>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</si>
  <si>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</si>
  <si>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</si>
  <si>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</si>
  <si>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</si>
  <si>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</si>
  <si>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</si>
  <si>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</si>
  <si>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</si>
  <si>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</si>
  <si>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</si>
  <si>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</si>
  <si>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</si>
  <si>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</si>
  <si>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</si>
  <si>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</si>
  <si>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</si>
  <si>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</si>
  <si>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</si>
  <si>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</si>
  <si>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</si>
  <si>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</si>
  <si>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</si>
  <si>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</si>
  <si>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</si>
  <si>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</si>
  <si>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</si>
  <si>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</si>
  <si>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</si>
  <si>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</si>
  <si>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</si>
  <si>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</si>
  <si>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</si>
  <si>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</si>
  <si>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</si>
  <si>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</si>
  <si>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</si>
  <si>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</si>
  <si>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</si>
  <si>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</si>
  <si>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</si>
  <si>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</si>
  <si>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</si>
  <si>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</si>
  <si>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</si>
  <si>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</si>
  <si>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</si>
  <si>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</si>
  <si>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</si>
  <si>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</si>
  <si>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</si>
  <si>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</si>
  <si>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</si>
  <si>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</si>
  <si>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</si>
  <si>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</si>
  <si>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</si>
  <si>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</si>
  <si>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</si>
  <si>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</si>
  <si>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</si>
  <si>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</si>
  <si>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</si>
  <si>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</si>
  <si>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</si>
  <si>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</si>
  <si>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</si>
  <si>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</si>
  <si>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</si>
  <si>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</si>
  <si>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</si>
  <si>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</si>
  <si>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</si>
  <si>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</si>
  <si>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</si>
  <si>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</si>
  <si>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</si>
  <si>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</si>
  <si>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</si>
  <si>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</si>
  <si>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</si>
  <si>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</si>
  <si>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</si>
  <si>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</si>
  <si>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</si>
  <si>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</si>
  <si>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</si>
  <si>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</si>
  <si>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</si>
  <si>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</si>
  <si>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</si>
  <si>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</si>
  <si>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</si>
  <si>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</si>
  <si>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</si>
  <si>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</si>
  <si>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</si>
  <si>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</si>
  <si>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</si>
  <si>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</si>
  <si>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</si>
  <si>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</si>
  <si>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</si>
  <si>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</si>
  <si>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</si>
  <si>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</si>
  <si>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</si>
  <si>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</si>
  <si>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</si>
  <si>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</si>
  <si>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</si>
  <si>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</si>
  <si>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</si>
  <si>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</si>
  <si>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</si>
  <si>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</si>
  <si>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</si>
  <si>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</si>
  <si>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</si>
  <si>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</si>
  <si>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</si>
  <si>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</si>
  <si>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</si>
  <si>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</si>
  <si>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</si>
  <si>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</si>
  <si>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</si>
  <si>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</si>
  <si>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</si>
  <si>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</si>
  <si>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</si>
  <si>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</si>
  <si>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</si>
  <si>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</si>
  <si>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</si>
  <si>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</si>
  <si>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</si>
  <si>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</si>
  <si>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</si>
  <si>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</si>
  <si>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</si>
  <si>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</si>
  <si>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</si>
  <si>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</si>
  <si>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</si>
  <si>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</si>
  <si>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</si>
  <si>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</si>
  <si>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</si>
  <si>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</si>
  <si>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</si>
  <si>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</si>
  <si>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</si>
  <si>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</si>
  <si>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</si>
  <si>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</si>
  <si>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</si>
  <si>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</si>
  <si>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</si>
  <si>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</si>
  <si>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</si>
  <si>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</si>
  <si>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</si>
  <si>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</si>
  <si>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</si>
  <si>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</si>
  <si>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</si>
  <si>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</si>
  <si>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</si>
  <si>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</si>
  <si>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</si>
  <si>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</si>
  <si>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</si>
  <si>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</si>
  <si>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</si>
  <si>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</si>
  <si>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</si>
  <si>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</si>
  <si>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</si>
  <si>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</si>
  <si>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</si>
  <si>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</si>
  <si>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</si>
  <si>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</si>
  <si>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</si>
  <si>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</si>
  <si>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</si>
  <si>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</si>
  <si>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</si>
  <si>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</si>
  <si>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</si>
  <si>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</si>
  <si>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</si>
  <si>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</si>
  <si>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</si>
  <si>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</si>
  <si>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</si>
  <si>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</si>
  <si>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</si>
  <si>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</si>
  <si>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</si>
  <si>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</si>
  <si>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</si>
  <si>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</si>
  <si>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</si>
  <si>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</si>
  <si>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</si>
  <si>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</si>
  <si>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</si>
  <si>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</si>
  <si>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</si>
  <si>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</si>
  <si>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</si>
  <si>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</si>
  <si>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</si>
  <si>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</si>
  <si>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</si>
  <si>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</si>
  <si>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</si>
  <si>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</si>
  <si>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</si>
  <si>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</si>
  <si>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</si>
  <si>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</si>
  <si>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</si>
  <si>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</si>
  <si>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</si>
  <si>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</si>
  <si>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</si>
  <si>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</si>
  <si>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</si>
  <si>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</si>
  <si>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</si>
  <si>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</si>
  <si>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</si>
  <si>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</si>
  <si>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</si>
  <si>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</si>
  <si>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</si>
  <si>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</si>
  <si>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</si>
  <si>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</si>
  <si>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</si>
  <si>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</si>
  <si>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</si>
  <si>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</si>
  <si>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</si>
  <si>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</si>
  <si>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</si>
  <si>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</si>
  <si>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</si>
  <si>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</si>
  <si>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</si>
  <si>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</si>
  <si>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</si>
  <si>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</si>
  <si>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</si>
  <si>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</si>
  <si>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</si>
  <si>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</si>
  <si>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</si>
  <si>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</si>
  <si>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</si>
  <si>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</si>
  <si>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</si>
  <si>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</si>
  <si>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</si>
  <si>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</si>
  <si>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</si>
  <si>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</si>
  <si>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</si>
  <si>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</si>
  <si>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</si>
  <si>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</si>
  <si>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</si>
  <si>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</si>
  <si>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</si>
  <si>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</si>
  <si>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</si>
  <si>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</si>
  <si>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</si>
  <si>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</si>
  <si>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</si>
  <si>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</si>
  <si>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</si>
  <si>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</si>
  <si>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</si>
  <si>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</si>
  <si>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</si>
  <si>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</si>
  <si>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</si>
  <si>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</si>
  <si>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</si>
  <si>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</si>
  <si>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</si>
  <si>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</si>
  <si>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</si>
  <si>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</si>
  <si>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</si>
  <si>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</si>
  <si>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</si>
  <si>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</si>
  <si>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</si>
  <si>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</si>
  <si>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</si>
  <si>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</si>
  <si>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</si>
  <si>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</si>
  <si>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</si>
  <si>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</si>
  <si>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</si>
  <si>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</si>
  <si>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</si>
  <si>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</si>
  <si>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</si>
  <si>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</si>
  <si>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</si>
  <si>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</si>
  <si>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</si>
  <si>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</si>
  <si>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</si>
  <si>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</si>
  <si>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</si>
  <si>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</si>
  <si>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</si>
  <si>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</si>
  <si>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</si>
  <si>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</si>
  <si>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</si>
  <si>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</si>
  <si>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</si>
  <si>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</si>
  <si>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</si>
  <si>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</si>
  <si>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</si>
  <si>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</si>
  <si>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</si>
  <si>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</si>
  <si>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</si>
  <si>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</si>
  <si>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</si>
  <si>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</si>
  <si>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</si>
  <si>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</si>
  <si>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</si>
  <si>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</si>
  <si>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</si>
  <si>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</si>
  <si>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</si>
  <si>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</si>
  <si>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</si>
  <si>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</si>
  <si>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</si>
  <si>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</si>
  <si>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</si>
  <si>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</si>
  <si>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</si>
  <si>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</si>
  <si>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</si>
  <si>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</si>
  <si>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</si>
  <si>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</si>
  <si>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</si>
  <si>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</si>
  <si>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</si>
  <si>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</si>
  <si>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</si>
  <si>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</si>
  <si>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</si>
  <si>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</si>
  <si>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</si>
  <si>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</si>
  <si>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</si>
  <si>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</si>
  <si>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</si>
  <si>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</si>
  <si>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</si>
  <si>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</si>
  <si>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</si>
  <si>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</si>
  <si>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</si>
  <si>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</si>
  <si>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</si>
  <si>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</si>
  <si>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</si>
  <si>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</si>
  <si>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</si>
  <si>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</si>
  <si>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</si>
  <si>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</si>
  <si>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</si>
  <si>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</si>
  <si>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</si>
  <si>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</si>
  <si>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</si>
  <si>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</si>
  <si>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</si>
  <si>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</si>
  <si>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</si>
  <si>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</si>
  <si>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</si>
  <si>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</si>
  <si>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</si>
  <si>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</si>
  <si>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</si>
  <si>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</si>
  <si>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</si>
  <si>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</si>
  <si>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</si>
  <si>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</si>
  <si>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</si>
  <si>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</si>
  <si>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</si>
  <si>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</si>
  <si>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</si>
  <si>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</si>
  <si>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</si>
  <si>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</si>
  <si>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</si>
  <si>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</si>
  <si>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</si>
  <si>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</si>
  <si>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</si>
  <si>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</si>
  <si>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</si>
  <si>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</si>
  <si>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</si>
  <si>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</si>
  <si>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</si>
  <si>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</si>
  <si>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</si>
  <si>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</si>
  <si>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</si>
  <si>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</si>
  <si>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</si>
  <si>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</si>
  <si>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</si>
  <si>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</si>
  <si>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</si>
  <si>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</si>
  <si>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</si>
  <si>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</si>
  <si>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</si>
  <si>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</si>
  <si>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</si>
  <si>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</si>
  <si>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</si>
  <si>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</si>
  <si>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</si>
  <si>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</si>
  <si>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</si>
  <si>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</si>
  <si>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</si>
  <si>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</si>
  <si>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</si>
  <si>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</si>
  <si>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</si>
  <si>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</si>
  <si>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</si>
  <si>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</si>
  <si>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</si>
  <si>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</si>
  <si>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</si>
  <si>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</si>
  <si>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</si>
  <si>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</si>
  <si>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</si>
  <si>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</si>
  <si>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</si>
  <si>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</si>
  <si>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</si>
  <si>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</si>
  <si>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</si>
  <si>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</si>
  <si>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</si>
  <si>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</si>
  <si>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</si>
  <si>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</si>
  <si>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</si>
  <si>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</si>
  <si>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</si>
  <si>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</si>
  <si>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</si>
  <si>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</si>
  <si>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</si>
  <si>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</si>
  <si>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</si>
  <si>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</si>
  <si>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</si>
  <si>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</si>
  <si>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</si>
  <si>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</si>
  <si>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</si>
  <si>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</si>
  <si>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</si>
  <si>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</si>
  <si>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</si>
  <si>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</si>
  <si>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</si>
  <si>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</si>
  <si>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</si>
  <si>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</si>
  <si>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</si>
  <si>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</si>
  <si>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</si>
  <si>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</si>
  <si>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</si>
  <si>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</si>
  <si>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</si>
  <si>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</si>
  <si>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</si>
  <si>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</si>
  <si>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</si>
  <si>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</si>
  <si>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</si>
  <si>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</si>
  <si>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</si>
  <si>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</si>
  <si>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</si>
  <si>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</si>
  <si>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</si>
  <si>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</si>
  <si>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</si>
  <si>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</si>
  <si>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</si>
  <si>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</si>
  <si>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</si>
  <si>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</si>
  <si>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</si>
  <si>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</si>
  <si>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</si>
  <si>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</si>
  <si>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</si>
  <si>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</si>
  <si>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</si>
  <si>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</si>
  <si>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</si>
  <si>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</si>
  <si>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</si>
  <si>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</si>
  <si>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</si>
  <si>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</si>
  <si>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</si>
  <si>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</si>
  <si>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</si>
  <si>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</si>
  <si>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</si>
  <si>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</si>
  <si>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</si>
  <si>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</si>
  <si>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</si>
  <si>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</si>
  <si>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</si>
  <si>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</si>
  <si>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</si>
  <si>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</si>
  <si>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</si>
  <si>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</si>
  <si>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</si>
  <si>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</si>
  <si>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</si>
  <si>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</si>
  <si>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</si>
  <si>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</si>
  <si>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</si>
  <si>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</si>
  <si>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</si>
  <si>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</si>
  <si>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</si>
  <si>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</si>
  <si>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</si>
  <si>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</si>
  <si>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</si>
  <si>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</si>
  <si>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</si>
  <si>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</si>
  <si>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</si>
  <si>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</si>
  <si>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</si>
  <si>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</si>
  <si>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</si>
  <si>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</si>
  <si>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</si>
  <si>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</si>
  <si>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</si>
  <si>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</si>
  <si>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</si>
  <si>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</si>
  <si>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</si>
  <si>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</si>
  <si>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</si>
  <si>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</si>
  <si>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</si>
  <si>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</si>
  <si>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</si>
  <si>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</si>
  <si>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</si>
  <si>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</si>
  <si>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</si>
  <si>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</si>
  <si>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</si>
  <si>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</si>
  <si>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</si>
  <si>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</si>
  <si>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</si>
  <si>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</si>
  <si>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</si>
  <si>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</si>
  <si>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</si>
  <si>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</si>
  <si>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</si>
  <si>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</si>
  <si>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</si>
  <si>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</si>
  <si>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</si>
  <si>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</si>
  <si>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</si>
  <si>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</si>
  <si>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</si>
  <si>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</si>
  <si>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</si>
  <si>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</si>
  <si>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</si>
  <si>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</si>
  <si>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</si>
  <si>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</si>
  <si>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</si>
  <si>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</si>
  <si>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</si>
  <si>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</si>
  <si>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</si>
  <si>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</si>
  <si>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</si>
  <si>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</si>
  <si>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</si>
  <si>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</si>
  <si>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</si>
  <si>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</si>
  <si>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</si>
  <si>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</si>
  <si>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</si>
  <si>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</si>
  <si>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</si>
  <si>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</si>
  <si>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</si>
  <si>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</si>
  <si>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</si>
  <si>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</si>
  <si>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</si>
  <si>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</si>
  <si>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</si>
  <si>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</si>
  <si>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</si>
  <si>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</si>
  <si>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</si>
  <si>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</si>
  <si>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</si>
  <si>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</si>
  <si>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</si>
  <si>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</si>
  <si>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</si>
  <si>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</si>
  <si>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</si>
  <si>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</si>
  <si>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</si>
  <si>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</si>
  <si>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</si>
  <si>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</si>
  <si>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</si>
  <si>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</si>
  <si>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</si>
  <si>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</si>
  <si>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</si>
  <si>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</si>
  <si>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</si>
  <si>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</si>
  <si>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</si>
  <si>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</si>
  <si>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</si>
  <si>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</si>
  <si>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</si>
  <si>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</si>
  <si>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</si>
  <si>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</si>
  <si>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</si>
  <si>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</si>
  <si>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</si>
  <si>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</si>
  <si>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</si>
  <si>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</si>
  <si>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</si>
  <si>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</si>
  <si>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</si>
  <si>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</si>
  <si>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</si>
  <si>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</si>
  <si>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</si>
  <si>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</si>
  <si>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</si>
  <si>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</si>
  <si>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</si>
  <si>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</si>
  <si>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</si>
  <si>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</si>
  <si>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</si>
  <si>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</si>
  <si>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</si>
  <si>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</si>
  <si>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</si>
  <si>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</si>
  <si>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</si>
  <si>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</si>
  <si>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</si>
  <si>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</si>
  <si>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</si>
  <si>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</si>
  <si>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</si>
  <si>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</si>
  <si>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</si>
  <si>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</si>
  <si>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</si>
  <si>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</si>
  <si>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</si>
  <si>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</si>
  <si>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</si>
  <si>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</si>
  <si>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</si>
  <si>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</si>
  <si>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</si>
  <si>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</si>
  <si>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</si>
  <si>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</si>
  <si>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</si>
  <si>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</si>
  <si>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</si>
  <si>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</si>
  <si>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</si>
  <si>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</si>
  <si>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</si>
  <si>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</si>
  <si>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</si>
  <si>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</si>
  <si>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</si>
  <si>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</si>
  <si>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</si>
  <si>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</si>
  <si>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</si>
  <si>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</si>
  <si>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</si>
  <si>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</si>
  <si>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</si>
  <si>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</si>
  <si>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</si>
  <si>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</si>
  <si>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</si>
  <si>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</si>
  <si>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</si>
  <si>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</si>
  <si>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</si>
  <si>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</si>
  <si>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</si>
  <si>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</si>
  <si>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</si>
  <si>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</si>
  <si>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</si>
  <si>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</si>
  <si>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</si>
  <si>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</si>
  <si>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</si>
  <si>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</si>
  <si>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</si>
  <si>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</si>
  <si>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</si>
  <si>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</si>
  <si>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</si>
  <si>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</si>
  <si>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</si>
  <si>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</si>
  <si>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</si>
  <si>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</si>
  <si>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</si>
  <si>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</si>
  <si>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</si>
  <si>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</si>
  <si>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</si>
  <si>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</si>
  <si>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</si>
  <si>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</si>
  <si>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</si>
  <si>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</si>
  <si>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</si>
  <si>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</si>
  <si>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</si>
  <si>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</si>
  <si>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</si>
  <si>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</si>
  <si>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</si>
  <si>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</si>
  <si>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</si>
  <si>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</si>
  <si>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</si>
  <si>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</si>
  <si>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</si>
  <si>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</si>
  <si>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</si>
  <si>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</si>
  <si>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</si>
  <si>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</si>
  <si>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</si>
  <si>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</si>
  <si>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</si>
  <si>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</si>
  <si>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</si>
  <si>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</si>
  <si>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</si>
  <si>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</si>
  <si>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</si>
  <si>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</si>
  <si>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</si>
  <si>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</si>
  <si>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</si>
  <si>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</si>
  <si>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</si>
  <si>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</si>
  <si>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</si>
  <si>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</si>
  <si>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</si>
  <si>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</si>
  <si>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</si>
  <si>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</si>
  <si>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</si>
  <si>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</si>
  <si>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</si>
  <si>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</si>
  <si>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</si>
  <si>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</si>
  <si>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</si>
  <si>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</si>
  <si>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</si>
  <si>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</si>
  <si>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</si>
  <si>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</si>
  <si>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</si>
  <si>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</si>
  <si>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</si>
  <si>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</si>
  <si>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</si>
  <si>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</si>
  <si>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</si>
  <si>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</si>
  <si>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</si>
  <si>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</si>
  <si>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</si>
  <si>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</si>
  <si>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</si>
  <si>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</si>
  <si>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</si>
  <si>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</si>
  <si>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</si>
  <si>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</si>
  <si>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</si>
  <si>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</si>
  <si>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</si>
  <si>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</si>
  <si>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</si>
  <si>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</si>
  <si>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</si>
  <si>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</si>
  <si>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</si>
  <si>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</si>
  <si>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</si>
  <si>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</si>
  <si>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</si>
  <si>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</si>
  <si>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</si>
  <si>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</si>
  <si>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</si>
  <si>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</si>
  <si>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</si>
  <si>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</si>
  <si>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</si>
  <si>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</si>
  <si>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</si>
  <si>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</si>
  <si>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</si>
  <si>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</si>
  <si>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</si>
  <si>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</si>
  <si>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</si>
  <si>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</si>
  <si>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</si>
  <si>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</si>
  <si>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</si>
  <si>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</si>
  <si>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</si>
  <si>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</si>
  <si>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</si>
  <si>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</si>
  <si>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</si>
  <si>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</si>
  <si>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</si>
  <si>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</si>
  <si>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</si>
  <si>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</si>
  <si>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</si>
  <si>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</si>
  <si>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</si>
  <si>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</si>
  <si>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</si>
  <si>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</si>
  <si>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</si>
  <si>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</si>
  <si>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</si>
  <si>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</si>
  <si>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</si>
  <si>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</si>
  <si>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</si>
  <si>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</si>
  <si>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</si>
  <si>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</si>
  <si>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</si>
  <si>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</si>
  <si>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</si>
  <si>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</si>
  <si>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</si>
  <si>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</si>
  <si>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</si>
  <si>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</si>
  <si>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</si>
  <si>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</si>
  <si>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</si>
  <si>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</si>
  <si>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</si>
  <si>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</si>
  <si>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</si>
  <si>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</si>
  <si>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</si>
  <si>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</si>
  <si>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</si>
  <si>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</si>
  <si>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</si>
  <si>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</si>
  <si>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</si>
  <si>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</si>
  <si>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</si>
  <si>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</si>
  <si>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</si>
  <si>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</si>
  <si>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</si>
  <si>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</si>
  <si>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</si>
  <si>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</si>
  <si>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</si>
  <si>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</si>
  <si>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</si>
  <si>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</si>
  <si>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</si>
  <si>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</si>
  <si>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</si>
  <si>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</si>
  <si>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</si>
  <si>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</si>
  <si>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</si>
  <si>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</si>
  <si>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</si>
  <si>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</si>
  <si>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</si>
  <si>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</si>
  <si>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</si>
  <si>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</si>
  <si>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</si>
  <si>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</si>
  <si>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</si>
  <si>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</si>
  <si>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</si>
  <si>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</si>
  <si>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</si>
  <si>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</si>
  <si>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</si>
  <si>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</si>
  <si>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</si>
  <si>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</si>
  <si>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</si>
  <si>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</si>
  <si>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</si>
  <si>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</si>
  <si>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</si>
  <si>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</si>
  <si>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</si>
  <si>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</si>
  <si>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</si>
  <si>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</si>
  <si>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</si>
  <si>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</si>
  <si>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</si>
  <si>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</si>
  <si>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</si>
  <si>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</si>
  <si>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</si>
  <si>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</si>
  <si>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</si>
  <si>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</si>
  <si>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</si>
  <si>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</si>
  <si>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</si>
  <si>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</si>
  <si>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</si>
  <si>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</si>
  <si>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</si>
  <si>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</si>
  <si>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</si>
  <si>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</si>
  <si>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</si>
  <si>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</si>
  <si>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</si>
  <si>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</si>
  <si>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</si>
  <si>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</si>
  <si>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</si>
  <si>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</si>
  <si>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</si>
  <si>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</si>
  <si>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</si>
  <si>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</si>
  <si>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</si>
  <si>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</si>
  <si>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</si>
  <si>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</si>
  <si>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</si>
  <si>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</si>
  <si>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</si>
  <si>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</si>
  <si>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</si>
  <si>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</si>
  <si>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</si>
  <si>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</si>
  <si>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</si>
  <si>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</si>
  <si>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</si>
  <si>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</si>
  <si>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</si>
  <si>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</si>
  <si>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</si>
  <si>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</si>
  <si>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</si>
  <si>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</si>
  <si>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</si>
  <si>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</si>
  <si>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</si>
  <si>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</si>
  <si>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</si>
  <si>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</si>
  <si>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</si>
  <si>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</si>
  <si>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</si>
  <si>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</si>
  <si>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</si>
  <si>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</si>
  <si>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</si>
  <si>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</si>
  <si>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</si>
  <si>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</si>
  <si>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</si>
  <si>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</si>
  <si>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</si>
  <si>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</si>
  <si>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</si>
  <si>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</si>
  <si>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</si>
  <si>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</si>
  <si>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</si>
  <si>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</si>
  <si>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</si>
  <si>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</si>
  <si>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</si>
  <si>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</si>
  <si>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</si>
  <si>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</si>
  <si>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</si>
  <si>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</si>
  <si>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</si>
  <si>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</si>
  <si>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</si>
  <si>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</si>
  <si>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</si>
  <si>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</si>
  <si>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</si>
  <si>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</si>
  <si>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</si>
  <si>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</si>
  <si>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</si>
  <si>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</si>
  <si>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</si>
  <si>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</si>
  <si>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</si>
  <si>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</si>
  <si>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</si>
  <si>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</si>
  <si>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</si>
  <si>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</si>
  <si>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</si>
  <si>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</si>
  <si>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</si>
  <si>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</si>
  <si>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</si>
  <si>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</si>
  <si>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</si>
  <si>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</si>
  <si>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</si>
  <si>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</si>
  <si>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</si>
  <si>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</si>
  <si>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</si>
  <si>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</si>
  <si>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</si>
  <si>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</si>
  <si>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</si>
  <si>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</si>
  <si>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</si>
  <si>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</si>
  <si>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</si>
  <si>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</si>
  <si>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</si>
  <si>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</si>
  <si>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</si>
  <si>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</si>
  <si>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</si>
  <si>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</si>
  <si>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</si>
  <si>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</si>
  <si>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</si>
  <si>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</si>
  <si>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</si>
  <si>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</si>
  <si>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</si>
  <si>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</si>
  <si>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</si>
  <si>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</si>
  <si>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</si>
  <si>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</si>
  <si>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</si>
  <si>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</si>
  <si>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</si>
  <si>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</si>
  <si>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</si>
  <si>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</si>
  <si>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</si>
  <si>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</si>
  <si>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</si>
  <si>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</si>
  <si>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</si>
  <si>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</si>
  <si>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</si>
  <si>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</si>
  <si>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</si>
  <si>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</si>
  <si>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</si>
  <si>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</si>
  <si>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</si>
  <si>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</si>
  <si>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</si>
  <si>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</si>
  <si>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</si>
  <si>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</si>
  <si>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</si>
  <si>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</si>
  <si>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</si>
  <si>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</si>
  <si>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</si>
  <si>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</si>
  <si>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</si>
  <si>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</si>
  <si>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</si>
  <si>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</si>
  <si>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</si>
  <si>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</si>
  <si>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</si>
  <si>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</si>
  <si>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</si>
  <si>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</si>
  <si>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</si>
  <si>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</si>
  <si>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</si>
  <si>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</si>
  <si>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</si>
  <si>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</si>
  <si>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</si>
  <si>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</si>
  <si>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</si>
  <si>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</si>
  <si>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</si>
  <si>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</si>
  <si>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</si>
  <si>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</si>
  <si>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</si>
  <si>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</si>
  <si>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</si>
  <si>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</si>
  <si>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</si>
  <si>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</si>
  <si>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</si>
  <si>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</si>
  <si>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</si>
  <si>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</si>
  <si>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</si>
  <si>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</si>
  <si>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</si>
  <si>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</si>
  <si>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</si>
  <si>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</si>
  <si>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</si>
  <si>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</si>
  <si>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</si>
  <si>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</si>
  <si>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</si>
  <si>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</si>
  <si>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</si>
  <si>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</si>
  <si>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</si>
  <si>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</si>
  <si>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</si>
  <si>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</si>
  <si>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</si>
  <si>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</si>
  <si>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</si>
  <si>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</si>
  <si>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</si>
  <si>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</si>
  <si>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</si>
  <si>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</si>
  <si>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</si>
  <si>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</si>
  <si>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</si>
  <si>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</si>
  <si>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</si>
  <si>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</si>
  <si>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</si>
  <si>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</si>
  <si>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</si>
  <si>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</si>
  <si>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</si>
  <si>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</si>
  <si>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</si>
  <si>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</si>
  <si>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</si>
  <si>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</si>
  <si>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</si>
  <si>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</si>
  <si>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</si>
  <si>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</si>
  <si>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</si>
  <si>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</si>
  <si>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</si>
  <si>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</si>
  <si>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</si>
  <si>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</si>
  <si>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</si>
  <si>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</si>
  <si>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</si>
  <si>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</si>
  <si>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</si>
  <si>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</si>
  <si>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</si>
  <si>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</si>
  <si>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</si>
  <si>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</si>
  <si>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</si>
  <si>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</si>
  <si>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</si>
  <si>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</si>
  <si>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</si>
  <si>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</si>
  <si>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</si>
  <si>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</si>
  <si>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</si>
  <si>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</si>
  <si>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</si>
  <si>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</si>
  <si>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</si>
  <si>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</si>
  <si>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</si>
  <si>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</si>
  <si>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</si>
  <si>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</si>
  <si>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</si>
  <si>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</si>
  <si>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</si>
  <si>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</si>
  <si>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</si>
  <si>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</si>
  <si>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</si>
  <si>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</si>
  <si>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</si>
  <si>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</si>
  <si>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</si>
  <si>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</si>
  <si>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</si>
  <si>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</si>
  <si>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</si>
  <si>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</si>
  <si>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</si>
  <si>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</si>
  <si>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</si>
  <si>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</si>
  <si>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</si>
  <si>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</si>
  <si>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</si>
  <si>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</si>
  <si>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</si>
  <si>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</si>
  <si>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</si>
  <si>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</si>
  <si>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</si>
  <si>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</si>
  <si>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</si>
  <si>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</si>
  <si>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</si>
  <si>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</si>
  <si>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</si>
  <si>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</si>
  <si>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</si>
  <si>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</si>
  <si>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</si>
  <si>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</si>
  <si>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</si>
  <si>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</si>
  <si>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</si>
  <si>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</si>
  <si>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</si>
  <si>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</si>
  <si>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</si>
  <si>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</si>
  <si>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</si>
  <si>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</si>
  <si>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</si>
  <si>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</si>
  <si>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</si>
  <si>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</si>
  <si>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</si>
  <si>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</si>
  <si>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</si>
  <si>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</si>
  <si>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</si>
  <si>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</si>
  <si>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</si>
  <si>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</si>
  <si>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</si>
  <si>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</si>
  <si>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</si>
  <si>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</si>
  <si>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</si>
  <si>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</si>
  <si>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</si>
  <si>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</si>
  <si>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</si>
  <si>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</si>
  <si>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</si>
  <si>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</si>
  <si>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</si>
  <si>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</si>
  <si>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</si>
  <si>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</si>
  <si>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</si>
  <si>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</si>
  <si>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</si>
  <si>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</si>
  <si>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</si>
  <si>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</si>
  <si>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</si>
  <si>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</si>
  <si>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</si>
  <si>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</si>
  <si>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</si>
  <si>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</si>
  <si>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</si>
  <si>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</si>
  <si>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</si>
  <si>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</si>
  <si>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</si>
  <si>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</si>
  <si>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</si>
  <si>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</si>
  <si>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</si>
  <si>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</si>
  <si>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</si>
  <si>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</si>
  <si>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</si>
  <si>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</si>
  <si>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</si>
  <si>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</si>
  <si>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</si>
  <si>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</si>
  <si>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</si>
  <si>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</si>
  <si>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</si>
  <si>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</si>
  <si>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</si>
  <si>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</si>
  <si>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</si>
  <si>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</si>
  <si>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</si>
  <si>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</si>
  <si>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</si>
  <si>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</si>
  <si>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</si>
  <si>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</si>
  <si>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</si>
  <si>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</si>
  <si>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</si>
  <si>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</si>
  <si>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</si>
  <si>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</si>
  <si>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</si>
  <si>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</si>
  <si>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</si>
  <si>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</si>
  <si>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</si>
  <si>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</si>
  <si>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</si>
  <si>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</si>
  <si>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</si>
  <si>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</si>
  <si>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</si>
  <si>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</si>
  <si>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</si>
  <si>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</si>
  <si>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</si>
  <si>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</si>
  <si>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</si>
  <si>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</si>
  <si>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</si>
  <si>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</si>
  <si>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</si>
  <si>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</si>
  <si>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</si>
  <si>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</si>
  <si>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</si>
  <si>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</si>
  <si>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</si>
  <si>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</si>
  <si>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</si>
  <si>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</si>
  <si>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</si>
  <si>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</si>
  <si>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</si>
  <si>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</si>
  <si>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</si>
  <si>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</si>
  <si>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</si>
  <si>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</si>
  <si>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</si>
  <si>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</si>
  <si>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</si>
  <si>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</si>
  <si>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</si>
  <si>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</si>
  <si>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</si>
  <si>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</si>
  <si>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</si>
  <si>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</si>
  <si>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</si>
  <si>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</si>
  <si>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</si>
  <si>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</si>
  <si>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</si>
  <si>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</si>
  <si>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</si>
  <si>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</si>
  <si>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</si>
  <si>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</si>
  <si>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</si>
  <si>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</si>
  <si>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</si>
  <si>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</si>
  <si>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</si>
  <si>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</si>
  <si>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</si>
  <si>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</si>
  <si>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</si>
  <si>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</si>
  <si>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</si>
  <si>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</si>
  <si>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</si>
  <si>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</si>
  <si>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</si>
  <si>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</si>
  <si>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</si>
  <si>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</si>
  <si>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</si>
  <si>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</si>
  <si>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</si>
  <si>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</si>
  <si>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</si>
  <si>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</si>
  <si>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</si>
  <si>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</si>
  <si>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</si>
  <si>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</si>
  <si>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</si>
  <si>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</si>
  <si>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</si>
  <si>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</si>
  <si>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</si>
  <si>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</si>
  <si>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</si>
  <si>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</si>
  <si>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</si>
  <si>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</si>
  <si>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</si>
  <si>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</si>
  <si>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</si>
  <si>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</si>
  <si>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</si>
  <si>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</si>
  <si>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</si>
  <si>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</si>
  <si>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</si>
  <si>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</si>
  <si>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</si>
  <si>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</si>
  <si>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</si>
  <si>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</si>
  <si>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</si>
  <si>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</si>
  <si>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</si>
  <si>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</si>
  <si>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</si>
  <si>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</si>
  <si>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</si>
  <si>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</si>
  <si>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</si>
  <si>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</si>
  <si>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</si>
  <si>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</si>
  <si>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</si>
  <si>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</si>
  <si>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</si>
  <si>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</si>
  <si>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</si>
  <si>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</si>
  <si>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</si>
  <si>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</si>
  <si>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</si>
  <si>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</si>
  <si>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</si>
  <si>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</si>
  <si>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</si>
  <si>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</si>
  <si>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</si>
  <si>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</si>
  <si>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</si>
  <si>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</si>
  <si>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</si>
  <si>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</si>
  <si>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</si>
  <si>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</si>
  <si>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</si>
  <si>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</si>
  <si>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</si>
  <si>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</si>
  <si>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</si>
  <si>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</si>
  <si>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</si>
  <si>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</si>
  <si>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</si>
  <si>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</si>
  <si>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</si>
  <si>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</si>
  <si>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</si>
  <si>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</si>
  <si>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</si>
  <si>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</si>
  <si>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</si>
  <si>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</si>
  <si>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</si>
  <si>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</si>
  <si>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</si>
  <si>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</si>
  <si>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</si>
  <si>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</si>
  <si>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</si>
  <si>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</si>
  <si>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</si>
  <si>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</si>
  <si>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</si>
  <si>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</si>
  <si>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</si>
  <si>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</si>
  <si>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</si>
  <si>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</si>
  <si>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</si>
  <si>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</si>
  <si>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</si>
  <si>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</si>
  <si>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</si>
  <si>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</si>
  <si>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</si>
  <si>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</si>
  <si>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</si>
  <si>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</si>
  <si>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</si>
  <si>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</si>
  <si>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</si>
  <si>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</si>
  <si>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</si>
  <si>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</si>
  <si>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</si>
  <si>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</si>
  <si>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</si>
  <si>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</si>
  <si>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</si>
  <si>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</si>
  <si>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</si>
  <si>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</si>
  <si>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</si>
  <si>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</si>
  <si>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</si>
  <si>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</si>
  <si>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</si>
  <si>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</si>
  <si>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</si>
  <si>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</si>
  <si>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</si>
  <si>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</si>
  <si>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</si>
  <si>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</si>
  <si>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</si>
  <si>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</si>
  <si>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</si>
  <si>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</si>
  <si>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</si>
  <si>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</si>
  <si>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</si>
  <si>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</si>
  <si>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</si>
  <si>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</si>
  <si>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</si>
  <si>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</si>
  <si>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</si>
  <si>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</si>
  <si>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</si>
  <si>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</si>
  <si>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</si>
  <si>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</si>
  <si>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</si>
  <si>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</si>
  <si>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</si>
  <si>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</si>
  <si>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</si>
  <si>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</si>
  <si>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</si>
  <si>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</si>
  <si>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</si>
  <si>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</si>
  <si>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</si>
  <si>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</si>
  <si>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</si>
  <si>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</si>
  <si>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</si>
  <si>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</si>
  <si>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</si>
  <si>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</si>
  <si>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</si>
  <si>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</si>
  <si>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</si>
  <si>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</si>
  <si>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</si>
  <si>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</si>
  <si>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</si>
  <si>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</si>
  <si>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</si>
  <si>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</si>
  <si>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</si>
  <si>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</si>
  <si>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</si>
  <si>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</si>
  <si>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</si>
  <si>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</si>
  <si>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</si>
  <si>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</si>
  <si>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</si>
  <si>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</si>
  <si>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</si>
  <si>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</si>
  <si>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</si>
  <si>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</si>
  <si>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</si>
  <si>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</si>
  <si>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</si>
  <si>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</si>
  <si>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</si>
  <si>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</si>
  <si>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</si>
  <si>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</si>
  <si>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</si>
  <si>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</si>
  <si>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</si>
  <si>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</si>
  <si>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</si>
  <si>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</si>
  <si>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</si>
  <si>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</si>
  <si>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</si>
  <si>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</si>
  <si>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</si>
  <si>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</si>
  <si>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</si>
  <si>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</si>
  <si>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</si>
  <si>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</si>
  <si>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</si>
  <si>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</si>
  <si>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</si>
  <si>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</si>
  <si>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</si>
  <si>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</si>
  <si>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</si>
  <si>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</si>
  <si>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</si>
  <si>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</si>
  <si>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</si>
  <si>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</si>
  <si>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</si>
  <si>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</si>
  <si>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</si>
  <si>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</si>
  <si>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</si>
  <si>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</si>
  <si>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</si>
  <si>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</si>
  <si>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</si>
  <si>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</si>
  <si>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</si>
  <si>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</si>
  <si>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</si>
  <si>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</si>
  <si>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</si>
  <si>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</si>
  <si>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</si>
  <si>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</si>
  <si>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</si>
  <si>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</si>
  <si>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</si>
  <si>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</si>
  <si>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</si>
  <si>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</si>
  <si>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</si>
  <si>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</si>
  <si>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</si>
  <si>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</si>
  <si>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</si>
  <si>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</si>
  <si>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</si>
  <si>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</si>
  <si>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</si>
  <si>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</si>
  <si>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</si>
  <si>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</si>
  <si>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</si>
  <si>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</si>
  <si>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</si>
  <si>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</si>
  <si>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</si>
  <si>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</si>
  <si>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</si>
  <si>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</si>
  <si>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</si>
  <si>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</si>
  <si>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</si>
  <si>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</si>
  <si>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</si>
  <si>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</si>
  <si>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</si>
  <si>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</si>
  <si>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</si>
  <si>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</si>
  <si>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</si>
  <si>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</si>
  <si>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</si>
  <si>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</si>
  <si>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</si>
  <si>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</si>
  <si>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</si>
  <si>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</si>
  <si>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</si>
  <si>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</si>
  <si>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</si>
  <si>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</si>
  <si>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</si>
  <si>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</si>
  <si>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</si>
  <si>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</si>
  <si>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</si>
  <si>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</si>
  <si>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</si>
  <si>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</si>
  <si>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</si>
  <si>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</si>
  <si>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</si>
  <si>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</si>
  <si>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</si>
  <si>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</si>
  <si>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</si>
  <si>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</si>
  <si>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</si>
  <si>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</si>
  <si>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</si>
  <si>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</si>
  <si>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</si>
  <si>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</si>
  <si>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</si>
  <si>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</si>
  <si>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</si>
  <si>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</si>
  <si>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</si>
  <si>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</si>
  <si>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</si>
  <si>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</si>
  <si>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</si>
  <si>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</si>
  <si>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</si>
  <si>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</si>
  <si>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</si>
  <si>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</si>
  <si>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</si>
  <si>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</si>
  <si>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</si>
  <si>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</si>
  <si>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</si>
  <si>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</si>
  <si>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</si>
  <si>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</si>
  <si>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</si>
  <si>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</si>
  <si>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</si>
  <si>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</si>
  <si>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</si>
  <si>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</si>
  <si>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</si>
  <si>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</si>
  <si>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</si>
  <si>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</si>
  <si>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</si>
  <si>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</si>
  <si>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</si>
  <si>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</si>
  <si>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</si>
  <si>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</si>
  <si>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</si>
  <si>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</si>
  <si>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</si>
  <si>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</si>
  <si>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</si>
  <si>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</si>
  <si>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</si>
  <si>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</si>
  <si>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</si>
  <si>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</si>
  <si>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</si>
  <si>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</si>
  <si>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</si>
  <si>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</si>
  <si>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</si>
  <si>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</si>
  <si>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</si>
  <si>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</si>
  <si>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</si>
  <si>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</si>
  <si>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</si>
  <si>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</si>
  <si>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</si>
  <si>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</si>
  <si>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</si>
  <si>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</si>
  <si>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</si>
  <si>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</si>
  <si>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</si>
  <si>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</si>
  <si>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</si>
  <si>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</si>
  <si>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</si>
  <si>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</si>
  <si>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</si>
  <si>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</si>
  <si>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</si>
  <si>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</si>
  <si>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</si>
  <si>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</si>
  <si>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</si>
  <si>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</si>
  <si>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</si>
  <si>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</si>
  <si>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</si>
  <si>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</si>
  <si>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</si>
  <si>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</si>
  <si>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</si>
  <si>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</si>
  <si>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</si>
  <si>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</si>
  <si>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</si>
  <si>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</si>
  <si>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</si>
  <si>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</si>
  <si>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</si>
  <si>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</si>
  <si>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</si>
  <si>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</si>
  <si>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</si>
  <si>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</si>
  <si>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</si>
  <si>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</si>
  <si>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</si>
  <si>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</si>
  <si>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</si>
  <si>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</si>
  <si>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</si>
  <si>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</si>
  <si>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</si>
  <si>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</si>
  <si>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</si>
  <si>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</si>
  <si>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</si>
  <si>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</si>
  <si>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</si>
  <si>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</si>
  <si>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</si>
  <si>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</si>
  <si>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</si>
  <si>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</si>
  <si>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</si>
  <si>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</si>
  <si>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</si>
  <si>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</si>
  <si>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</si>
  <si>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</si>
  <si>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</si>
  <si>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</si>
  <si>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</si>
  <si>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</si>
  <si>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</si>
  <si>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</si>
  <si>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</si>
  <si>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</si>
  <si>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</si>
  <si>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</si>
  <si>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</si>
  <si>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</si>
  <si>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</si>
  <si>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</si>
  <si>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</si>
  <si>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</si>
  <si>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</si>
  <si>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</si>
  <si>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</si>
  <si>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</si>
  <si>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</si>
  <si>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</si>
  <si>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</si>
  <si>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</si>
  <si>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</si>
  <si>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</si>
  <si>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</si>
  <si>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</si>
  <si>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</si>
  <si>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</si>
  <si>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</si>
  <si>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</si>
  <si>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</si>
  <si>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</si>
  <si>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</si>
  <si>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</si>
  <si>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</si>
  <si>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</si>
  <si>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</si>
  <si>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</si>
  <si>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</si>
  <si>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</si>
  <si>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</si>
  <si>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</si>
  <si>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</si>
  <si>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</si>
  <si>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</si>
  <si>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</si>
  <si>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</si>
  <si>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</si>
  <si>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</si>
  <si>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</si>
  <si>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</si>
  <si>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</si>
  <si>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</si>
  <si>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</si>
  <si>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</si>
  <si>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</si>
  <si>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</si>
  <si>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</si>
  <si>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</si>
  <si>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</si>
  <si>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</si>
  <si>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</si>
  <si>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</si>
  <si>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</si>
  <si>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</si>
  <si>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</si>
  <si>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</si>
  <si>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</si>
  <si>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</si>
  <si>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</si>
  <si>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</si>
  <si>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</si>
  <si>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</si>
  <si>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</si>
  <si>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</si>
  <si>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</si>
  <si>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</si>
  <si>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</si>
  <si>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</si>
  <si>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</si>
  <si>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</si>
  <si>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</si>
  <si>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</si>
  <si>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</si>
  <si>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</si>
  <si>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</si>
  <si>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</si>
  <si>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</si>
  <si>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</si>
  <si>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</si>
  <si>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</si>
  <si>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</si>
  <si>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</si>
  <si>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</si>
  <si>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</si>
  <si>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</si>
  <si>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</si>
  <si>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</si>
  <si>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</si>
  <si>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</si>
  <si>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</si>
  <si>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</si>
  <si>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</si>
  <si>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</si>
  <si>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</si>
  <si>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</si>
  <si>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</si>
  <si>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</si>
  <si>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</si>
  <si>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</si>
  <si>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</si>
  <si>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</si>
  <si>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</si>
  <si>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</si>
  <si>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</si>
  <si>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</si>
  <si>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</si>
  <si>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</si>
  <si>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</si>
  <si>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</si>
  <si>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</si>
  <si>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</si>
  <si>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</si>
  <si>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</si>
  <si>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</si>
  <si>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</si>
  <si>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</si>
  <si>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</si>
  <si>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</si>
  <si>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</si>
  <si>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</si>
  <si>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</si>
  <si>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</si>
  <si>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</si>
  <si>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</si>
  <si>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</si>
  <si>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</si>
  <si>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</si>
  <si>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</si>
  <si>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</si>
  <si>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</si>
  <si>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</si>
  <si>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</si>
  <si>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</si>
  <si>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</si>
  <si>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</si>
  <si>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</si>
  <si>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</si>
  <si>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</si>
  <si>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</si>
  <si>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</si>
  <si>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</si>
  <si>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</si>
  <si>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</si>
  <si>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</si>
  <si>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</si>
  <si>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</si>
  <si>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</si>
  <si>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</si>
  <si>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</si>
  <si>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</si>
  <si>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</si>
  <si>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</si>
  <si>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</si>
  <si>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</si>
  <si>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</si>
  <si>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</si>
  <si>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</si>
  <si>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</si>
  <si>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</si>
  <si>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</si>
  <si>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</si>
  <si>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</si>
  <si>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</si>
  <si>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</si>
  <si>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</si>
  <si>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</si>
  <si>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</si>
  <si>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</si>
  <si>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</si>
  <si>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</si>
  <si>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</si>
  <si>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</si>
  <si>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</si>
  <si>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</si>
  <si>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</si>
  <si>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</si>
  <si>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</si>
  <si>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</si>
  <si>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</si>
  <si>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</si>
  <si>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</si>
  <si>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</si>
  <si>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</si>
  <si>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</si>
  <si>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</si>
  <si>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</si>
  <si>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</si>
  <si>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</si>
  <si>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</si>
  <si>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</si>
  <si>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</si>
  <si>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</si>
  <si>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</si>
  <si>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</si>
  <si>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</si>
  <si>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</si>
  <si>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</si>
  <si>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</si>
  <si>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</si>
  <si>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</si>
  <si>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</si>
  <si>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</si>
  <si>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</si>
  <si>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</si>
  <si>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</si>
  <si>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</si>
  <si>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</si>
  <si>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</si>
  <si>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</si>
  <si>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</si>
  <si>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</si>
  <si>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</si>
  <si>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</si>
  <si>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</si>
  <si>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</si>
  <si>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</si>
  <si>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</si>
  <si>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</si>
  <si>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</si>
  <si>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</si>
  <si>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</si>
  <si>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</si>
  <si>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</si>
  <si>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</si>
  <si>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</si>
  <si>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</si>
  <si>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</si>
  <si>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</si>
  <si>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</si>
  <si>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</si>
  <si>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</si>
  <si>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</si>
  <si>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</si>
  <si>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</si>
  <si>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</si>
  <si>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</si>
  <si>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</si>
  <si>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</si>
  <si>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</si>
  <si>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</si>
  <si>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</si>
  <si>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</si>
  <si>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</si>
  <si>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</si>
  <si>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</si>
  <si>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</si>
  <si>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</si>
  <si>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</si>
  <si>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</si>
  <si>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</si>
  <si>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</si>
  <si>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</si>
  <si>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</si>
  <si>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</si>
  <si>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</si>
  <si>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</si>
  <si>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</si>
  <si>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</si>
  <si>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</si>
  <si>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</si>
  <si>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</si>
  <si>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</si>
  <si>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</si>
  <si>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</si>
  <si>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</si>
  <si>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</si>
  <si>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</si>
  <si>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</si>
  <si>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</si>
  <si>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</si>
  <si>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</si>
  <si>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</si>
  <si>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</si>
  <si>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</si>
  <si>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</si>
  <si>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</si>
  <si>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</si>
  <si>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</si>
  <si>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</si>
  <si>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</si>
  <si>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</si>
  <si>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</si>
  <si>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</si>
  <si>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</si>
  <si>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</si>
  <si>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</si>
  <si>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</si>
  <si>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</si>
  <si>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</si>
  <si>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</si>
  <si>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</si>
  <si>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</si>
  <si>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</si>
  <si>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</si>
  <si>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</si>
  <si>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</si>
  <si>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</si>
  <si>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</si>
  <si>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</si>
  <si>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</si>
  <si>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</si>
  <si>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</si>
  <si>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</si>
  <si>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</si>
  <si>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</si>
  <si>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</si>
  <si>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</si>
  <si>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</si>
  <si>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</si>
  <si>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</si>
  <si>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</si>
  <si>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</si>
  <si>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</si>
  <si>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</si>
  <si>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</si>
  <si>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</si>
  <si>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</si>
  <si>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</si>
  <si>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</si>
  <si>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</si>
  <si>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</si>
  <si>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</si>
  <si>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</si>
  <si>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</si>
  <si>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</si>
  <si>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</si>
  <si>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</si>
  <si>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</si>
  <si>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</si>
  <si>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</si>
  <si>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</si>
  <si>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</si>
  <si>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</si>
  <si>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</si>
  <si>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</si>
  <si>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</si>
  <si>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</si>
  <si>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</si>
  <si>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</si>
  <si>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</si>
  <si>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</si>
  <si>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</si>
  <si>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</si>
  <si>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</si>
  <si>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</si>
  <si>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</si>
  <si>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</si>
  <si>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</si>
  <si>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</si>
  <si>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</si>
  <si>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</si>
  <si>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</si>
  <si>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</si>
  <si>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</si>
  <si>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</si>
  <si>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</si>
  <si>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</si>
  <si>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</si>
  <si>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</si>
  <si>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</si>
  <si>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</si>
  <si>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</si>
  <si>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</si>
  <si>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</si>
  <si>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</si>
  <si>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</si>
  <si>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</si>
  <si>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</si>
  <si>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</si>
  <si>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</si>
  <si>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</si>
  <si>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</si>
  <si>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</si>
  <si>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</si>
  <si>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</si>
  <si>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</si>
  <si>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</si>
  <si>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</si>
  <si>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</si>
  <si>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</si>
  <si>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</si>
  <si>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</si>
  <si>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</si>
  <si>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</si>
  <si>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</si>
  <si>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</si>
  <si>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</si>
  <si>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</si>
  <si>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</si>
  <si>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</si>
  <si>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</si>
  <si>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</si>
  <si>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</si>
  <si>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</si>
  <si>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</si>
  <si>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</si>
  <si>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</si>
  <si>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</si>
  <si>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</si>
  <si>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</si>
  <si>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</si>
  <si>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</si>
  <si>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</si>
  <si>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</si>
  <si>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</si>
  <si>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</si>
  <si>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</si>
  <si>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</si>
  <si>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</si>
  <si>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</si>
  <si>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</si>
  <si>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</si>
  <si>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</si>
  <si>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</si>
  <si>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</si>
  <si>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</si>
  <si>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</si>
  <si>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</si>
  <si>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</si>
  <si>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</si>
  <si>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</si>
  <si>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</si>
  <si>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</si>
  <si>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</si>
  <si>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</si>
  <si>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</si>
  <si>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</si>
  <si>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</si>
  <si>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</si>
  <si>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</si>
  <si>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</si>
  <si>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</si>
  <si>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</si>
  <si>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</si>
  <si>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</si>
  <si>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</si>
  <si>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</si>
  <si>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</si>
  <si>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</si>
  <si>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</si>
  <si>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</si>
  <si>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</si>
  <si>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</si>
  <si>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</si>
  <si>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</si>
  <si>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</si>
  <si>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</si>
  <si>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</si>
  <si>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</si>
  <si>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</si>
  <si>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</si>
  <si>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</si>
  <si>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</si>
  <si>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</si>
  <si>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</si>
  <si>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</si>
  <si>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</si>
  <si>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</si>
  <si>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</si>
  <si>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</si>
  <si>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</si>
  <si>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</si>
  <si>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</si>
  <si>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</si>
  <si>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</si>
  <si>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</si>
  <si>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</si>
  <si>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</si>
  <si>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</si>
  <si>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</si>
  <si>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</si>
  <si>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</si>
  <si>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</si>
  <si>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</si>
  <si>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</si>
  <si>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</si>
  <si>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</si>
  <si>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</si>
  <si>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</si>
  <si>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</si>
  <si>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</si>
  <si>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</si>
  <si>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</si>
  <si>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</si>
  <si>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</si>
  <si>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</si>
  <si>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</si>
  <si>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</si>
  <si>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</si>
  <si>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</si>
  <si>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</si>
  <si>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</si>
  <si>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</si>
  <si>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</si>
  <si>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</si>
  <si>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</si>
  <si>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</si>
  <si>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</si>
  <si>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</si>
  <si>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</si>
  <si>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</si>
  <si>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</si>
  <si>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</si>
  <si>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</si>
  <si>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</si>
  <si>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</si>
  <si>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</si>
  <si>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</si>
  <si>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</si>
  <si>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</si>
  <si>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</si>
  <si>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</si>
  <si>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</si>
  <si>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</si>
  <si>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</si>
  <si>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</si>
  <si>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</si>
  <si>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</si>
  <si>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</si>
  <si>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</si>
  <si>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</si>
  <si>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</si>
  <si>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</si>
  <si>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</si>
  <si>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</si>
  <si>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</si>
  <si>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</si>
  <si>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</si>
  <si>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</si>
  <si>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</si>
  <si>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</si>
  <si>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</si>
  <si>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</si>
  <si>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</si>
  <si>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</si>
  <si>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</si>
  <si>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</si>
  <si>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</si>
  <si>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</si>
  <si>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</si>
  <si>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</si>
  <si>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</si>
  <si>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</si>
  <si>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</si>
  <si>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</si>
  <si>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</si>
  <si>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</si>
  <si>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</si>
  <si>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</si>
  <si>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</si>
  <si>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</si>
  <si>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</si>
  <si>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</si>
  <si>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</si>
  <si>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</si>
  <si>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</si>
  <si>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</si>
  <si>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</si>
  <si>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</si>
  <si>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</si>
  <si>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</si>
  <si>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</si>
  <si>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</si>
  <si>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</si>
  <si>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</si>
  <si>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</si>
  <si>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</si>
  <si>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</si>
  <si>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</si>
  <si>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</si>
  <si>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</si>
  <si>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</si>
  <si>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</si>
  <si>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</si>
  <si>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</si>
  <si>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</si>
  <si>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</si>
  <si>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</si>
  <si>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</si>
  <si>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</si>
  <si>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</si>
  <si>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</si>
  <si>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</si>
  <si>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</si>
  <si>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</si>
  <si>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</si>
  <si>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</si>
  <si>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</si>
  <si>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</si>
  <si>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</si>
  <si>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</si>
  <si>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</si>
  <si>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</si>
  <si>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</si>
  <si>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</si>
  <si>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</si>
  <si>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</si>
  <si>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</si>
  <si>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</si>
  <si>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</si>
  <si>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</si>
  <si>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</si>
  <si>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</si>
  <si>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</si>
  <si>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</si>
  <si>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</si>
  <si>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</si>
  <si>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</si>
  <si>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</si>
  <si>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</si>
  <si>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</si>
  <si>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</si>
  <si>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</si>
  <si>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</si>
  <si>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</si>
  <si>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</si>
  <si>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</si>
  <si>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</si>
  <si>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</si>
  <si>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</si>
  <si>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</si>
  <si>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</si>
  <si>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</si>
  <si>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</si>
  <si>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</si>
  <si>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</si>
  <si>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</si>
  <si>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</si>
  <si>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</si>
  <si>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</si>
  <si>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</si>
  <si>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</si>
  <si>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</si>
  <si>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</si>
  <si>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</si>
  <si>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</si>
  <si>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</si>
  <si>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</si>
  <si>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</si>
  <si>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</si>
  <si>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</si>
  <si>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</si>
  <si>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</si>
  <si>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</si>
  <si>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</si>
  <si>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</si>
  <si>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</si>
  <si>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</si>
  <si>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</si>
  <si>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</si>
  <si>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</si>
  <si>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</si>
  <si>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</si>
  <si>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</si>
  <si>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</si>
  <si>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</si>
  <si>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</si>
  <si>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</si>
  <si>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</si>
  <si>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</si>
  <si>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</si>
  <si>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</si>
  <si>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</si>
  <si>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</si>
  <si>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</si>
  <si>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</si>
  <si>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</si>
  <si>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</si>
  <si>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</si>
  <si>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</si>
  <si>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</si>
  <si>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</si>
  <si>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</si>
  <si>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</si>
  <si>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</si>
  <si>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</si>
  <si>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</si>
  <si>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</si>
  <si>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</si>
  <si>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</si>
  <si>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</si>
  <si>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</si>
  <si>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</si>
  <si>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</si>
  <si>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</si>
  <si>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</si>
  <si>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</si>
  <si>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</si>
  <si>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</si>
  <si>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</si>
  <si>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</si>
  <si>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</si>
  <si>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</si>
  <si>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</si>
  <si>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</si>
  <si>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</si>
  <si>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</si>
  <si>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</si>
  <si>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</si>
  <si>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</si>
  <si>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</si>
  <si>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</si>
  <si>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</si>
  <si>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</si>
  <si>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</si>
  <si>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</si>
  <si>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</si>
  <si>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</si>
  <si>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</si>
  <si>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</si>
  <si>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</si>
  <si>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</si>
  <si>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</si>
  <si>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</si>
  <si>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</si>
  <si>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</si>
  <si>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</si>
  <si>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</si>
  <si>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</si>
  <si>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</si>
  <si>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</si>
  <si>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</si>
  <si>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</si>
  <si>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</si>
  <si>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</si>
  <si>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</si>
  <si>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</si>
  <si>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</si>
  <si>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</si>
  <si>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</si>
  <si>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</si>
  <si>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</si>
  <si>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</si>
  <si>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</si>
  <si>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</si>
  <si>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</si>
  <si>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</si>
  <si>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</si>
  <si>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</si>
  <si>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</si>
  <si>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</si>
  <si>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</si>
  <si>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</si>
  <si>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</si>
  <si>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</si>
  <si>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</si>
  <si>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</si>
  <si>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</si>
  <si>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</si>
  <si>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</si>
  <si>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</si>
  <si>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</si>
  <si>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</si>
  <si>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</si>
  <si>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</si>
  <si>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</si>
  <si>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</si>
  <si>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</si>
  <si>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</si>
  <si>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</si>
  <si>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</si>
  <si>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</si>
  <si>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</si>
  <si>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</si>
  <si>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</si>
  <si>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</si>
  <si>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</si>
  <si>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</si>
  <si>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</si>
  <si>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</si>
  <si>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</si>
  <si>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</si>
  <si>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</si>
  <si>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</si>
  <si>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</si>
  <si>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</si>
  <si>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</si>
  <si>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</si>
  <si>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</si>
  <si>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</si>
  <si>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</si>
  <si>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</si>
  <si>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</si>
  <si>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</si>
  <si>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</si>
  <si>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</si>
  <si>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</si>
  <si>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</si>
  <si>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</si>
  <si>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</si>
  <si>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</si>
  <si>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</si>
  <si>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</si>
  <si>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</si>
  <si>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</si>
  <si>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</si>
  <si>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</si>
  <si>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</si>
  <si>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</si>
  <si>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</si>
  <si>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</si>
  <si>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</si>
  <si>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</si>
  <si>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</si>
  <si>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</si>
  <si>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</si>
  <si>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</si>
  <si>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</si>
  <si>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</si>
  <si>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</si>
  <si>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</si>
  <si>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</si>
  <si>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</si>
  <si>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</si>
  <si>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</si>
  <si>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</si>
  <si>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</si>
  <si>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</si>
  <si>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</si>
  <si>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</si>
  <si>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</si>
  <si>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</si>
  <si>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</si>
  <si>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</si>
  <si>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</si>
  <si>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</si>
  <si>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</si>
  <si>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</si>
  <si>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</si>
  <si>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</si>
  <si>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</si>
  <si>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</si>
  <si>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</si>
  <si>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</si>
  <si>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</si>
  <si>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</si>
  <si>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</si>
  <si>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</si>
  <si>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</si>
  <si>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</si>
  <si>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</si>
  <si>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</si>
  <si>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</si>
  <si>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</si>
  <si>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</si>
  <si>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</si>
  <si>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</si>
  <si>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</si>
  <si>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</si>
  <si>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</si>
  <si>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</si>
  <si>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</si>
  <si>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</si>
  <si>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</si>
  <si>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</si>
  <si>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</si>
  <si>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</si>
  <si>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</si>
  <si>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</si>
  <si>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</si>
  <si>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</si>
  <si>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</si>
  <si>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</si>
  <si>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</si>
  <si>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</si>
  <si>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</si>
  <si>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</si>
  <si>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</si>
  <si>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</si>
  <si>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</si>
  <si>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</si>
  <si>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</si>
  <si>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</si>
  <si>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</si>
  <si>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</si>
  <si>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</si>
  <si>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</si>
  <si>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</si>
  <si>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</si>
  <si>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</si>
  <si>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</si>
  <si>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</si>
  <si>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</si>
  <si>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</si>
  <si>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</si>
  <si>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</si>
  <si>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</si>
  <si>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</si>
  <si>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</si>
  <si>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</si>
  <si>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</si>
  <si>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</si>
  <si>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</si>
  <si>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</si>
  <si>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</si>
  <si>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</si>
  <si>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</si>
  <si>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</si>
  <si>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</si>
  <si>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</si>
  <si>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</si>
  <si>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</si>
  <si>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</si>
  <si>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</si>
  <si>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</si>
  <si>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</si>
  <si>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</si>
  <si>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</si>
  <si>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</si>
  <si>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</si>
  <si>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</si>
  <si>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</si>
  <si>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</si>
  <si>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</si>
  <si>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</si>
  <si>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</si>
  <si>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</si>
  <si>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</si>
  <si>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</si>
  <si>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</si>
  <si>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</si>
  <si>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</si>
  <si>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</si>
  <si>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</si>
  <si>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</si>
  <si>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</si>
  <si>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</si>
  <si>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</si>
  <si>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</si>
  <si>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</si>
  <si>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</si>
  <si>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</si>
  <si>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</si>
  <si>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</si>
  <si>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</si>
  <si>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</si>
  <si>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</si>
  <si>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</si>
  <si>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</si>
  <si>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</si>
  <si>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</si>
  <si>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</si>
  <si>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</si>
  <si>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</si>
  <si>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</si>
  <si>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</si>
  <si>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</si>
  <si>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</si>
  <si>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</si>
  <si>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</si>
  <si>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</si>
  <si>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</si>
  <si>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</si>
  <si>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</si>
  <si>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</si>
  <si>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</si>
  <si>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</si>
  <si>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</si>
  <si>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</si>
  <si>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</si>
  <si>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</si>
  <si>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</si>
  <si>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</si>
  <si>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</si>
  <si>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</si>
  <si>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</si>
  <si>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</si>
  <si>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</si>
  <si>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</si>
  <si>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</si>
  <si>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</si>
  <si>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</si>
  <si>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</si>
  <si>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</si>
  <si>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</si>
  <si>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</si>
  <si>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</si>
  <si>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</si>
  <si>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</si>
  <si>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</si>
  <si>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</si>
  <si>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</si>
  <si>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</si>
  <si>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</si>
  <si>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</si>
  <si>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</si>
  <si>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</si>
  <si>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</si>
  <si>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</si>
  <si>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</si>
  <si>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</si>
  <si>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</si>
  <si>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</si>
  <si>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</si>
  <si>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</si>
  <si>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</si>
  <si>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</si>
  <si>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</si>
  <si>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</si>
  <si>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</si>
  <si>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</si>
  <si>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</si>
  <si>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</si>
  <si>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</si>
  <si>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</si>
  <si>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</si>
  <si>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</si>
  <si>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</si>
  <si>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</si>
  <si>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</si>
  <si>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</si>
  <si>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</si>
  <si>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</si>
  <si>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</si>
  <si>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</si>
  <si>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</si>
  <si>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</si>
  <si>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</si>
  <si>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</si>
  <si>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</si>
  <si>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</si>
  <si>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</si>
  <si>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</si>
  <si>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</si>
  <si>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</si>
  <si>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</si>
  <si>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</si>
  <si>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</si>
  <si>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</si>
  <si>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</si>
  <si>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</si>
  <si>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</si>
  <si>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</si>
  <si>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</si>
  <si>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</si>
  <si>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</si>
  <si>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</si>
  <si>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</si>
  <si>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</si>
  <si>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</si>
  <si>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</si>
  <si>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</si>
  <si>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</si>
  <si>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</si>
  <si>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</si>
  <si>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</si>
  <si>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</si>
  <si>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</si>
  <si>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</si>
  <si>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</si>
  <si>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</si>
  <si>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</si>
  <si>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</si>
  <si>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</si>
  <si>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</si>
  <si>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</si>
  <si>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</si>
  <si>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</si>
  <si>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</si>
  <si>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</si>
  <si>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</si>
  <si>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</si>
  <si>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</si>
  <si>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</si>
  <si>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</si>
  <si>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</si>
  <si>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</si>
  <si>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</si>
  <si>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</si>
  <si>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</si>
  <si>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</si>
  <si>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</si>
  <si>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</si>
  <si>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</si>
  <si>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</si>
  <si>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</si>
  <si>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</si>
  <si>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</si>
  <si>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</si>
  <si>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</si>
  <si>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</si>
  <si>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</si>
  <si>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</si>
  <si>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</si>
  <si>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</si>
  <si>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</si>
  <si>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</si>
  <si>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</si>
  <si>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</si>
  <si>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</si>
  <si>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</si>
  <si>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</si>
  <si>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</si>
  <si>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</si>
  <si>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</si>
  <si>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</si>
  <si>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</si>
  <si>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</si>
  <si>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</si>
  <si>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</si>
  <si>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</si>
  <si>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</si>
  <si>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</si>
  <si>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</si>
  <si>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</si>
  <si>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</si>
  <si>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</si>
  <si>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</si>
  <si>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</si>
  <si>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</si>
  <si>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</si>
  <si>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</si>
  <si>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</si>
  <si>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</si>
  <si>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</si>
  <si>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</si>
  <si>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</si>
  <si>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</si>
  <si>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</si>
  <si>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</si>
  <si>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</si>
  <si>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</si>
  <si>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</si>
  <si>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</si>
  <si>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</si>
  <si>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</si>
  <si>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</si>
  <si>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</si>
  <si>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</si>
  <si>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</si>
  <si>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</si>
  <si>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</si>
  <si>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</si>
  <si>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</si>
  <si>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</si>
  <si>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</si>
  <si>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</si>
  <si>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</si>
  <si>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</si>
  <si>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</si>
  <si>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</si>
  <si>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</si>
  <si>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</si>
  <si>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</si>
  <si>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</si>
  <si>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</si>
  <si>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</si>
  <si>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</si>
  <si>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</si>
  <si>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</si>
  <si>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</si>
  <si>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</si>
  <si>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</si>
  <si>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</si>
  <si>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</si>
  <si>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</si>
  <si>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</si>
  <si>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</si>
  <si>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</si>
  <si>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</si>
  <si>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</si>
  <si>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</si>
  <si>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</si>
  <si>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</si>
  <si>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</si>
  <si>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</si>
  <si>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</si>
  <si>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</si>
  <si>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</si>
  <si>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</si>
  <si>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</si>
  <si>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</si>
  <si>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</si>
  <si>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</si>
  <si>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</si>
  <si>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</si>
  <si>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</si>
  <si>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</si>
  <si>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</si>
  <si>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</si>
  <si>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</si>
  <si>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</si>
  <si>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</si>
  <si>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</si>
  <si>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</si>
  <si>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</si>
  <si>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</si>
  <si>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</si>
  <si>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</si>
  <si>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</si>
  <si>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</si>
  <si>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</si>
  <si>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</si>
  <si>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</si>
  <si>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</si>
  <si>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</si>
  <si>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</si>
  <si>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</si>
  <si>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</si>
  <si>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</si>
  <si>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</si>
  <si>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</si>
  <si>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</si>
  <si>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</si>
  <si>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</si>
  <si>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</si>
  <si>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</si>
  <si>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</si>
  <si>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</si>
  <si>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</si>
  <si>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</si>
  <si>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</si>
  <si>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</si>
  <si>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</si>
  <si>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</si>
  <si>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</si>
  <si>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</si>
  <si>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</si>
  <si>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</si>
  <si>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</si>
  <si>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</si>
  <si>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</si>
  <si>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</si>
  <si>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</si>
  <si>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</si>
  <si>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</si>
  <si>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</si>
  <si>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</si>
  <si>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</si>
  <si>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</si>
  <si>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</si>
  <si>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</si>
  <si>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</si>
  <si>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</si>
  <si>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</si>
  <si>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</si>
  <si>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</si>
  <si>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</si>
  <si>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</si>
  <si>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</si>
  <si>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</si>
  <si>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</si>
  <si>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</si>
  <si>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</si>
  <si>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</si>
  <si>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</si>
  <si>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</si>
  <si>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</si>
  <si>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</si>
  <si>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</si>
  <si>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</si>
  <si>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</si>
  <si>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</si>
  <si>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</si>
  <si>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</si>
  <si>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</si>
  <si>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</si>
  <si>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</si>
  <si>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</si>
  <si>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</si>
  <si>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</si>
  <si>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</si>
  <si>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</si>
  <si>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</si>
  <si>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</si>
  <si>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</si>
  <si>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</si>
  <si>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</si>
  <si>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</si>
  <si>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</si>
  <si>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</si>
  <si>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</si>
  <si>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</si>
  <si>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</si>
  <si>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</si>
  <si>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</si>
  <si>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</si>
  <si>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</si>
  <si>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</si>
  <si>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</si>
  <si>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</si>
  <si>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</si>
  <si>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</si>
  <si>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</si>
  <si>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</si>
  <si>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</si>
  <si>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</si>
  <si>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</si>
  <si>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</si>
  <si>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</si>
  <si>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</si>
  <si>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</si>
  <si>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</si>
  <si>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</si>
  <si>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</si>
  <si>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</si>
  <si>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</si>
  <si>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</si>
  <si>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</si>
  <si>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</si>
  <si>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</si>
  <si>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</si>
  <si>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</si>
  <si>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</si>
  <si>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</si>
  <si>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</si>
  <si>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</si>
  <si>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</si>
  <si>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</si>
  <si>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</si>
  <si>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</si>
  <si>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</si>
  <si>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</si>
  <si>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</si>
  <si>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</si>
  <si>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</si>
  <si>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</si>
  <si>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</si>
  <si>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</si>
  <si>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</si>
  <si>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</si>
  <si>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</si>
  <si>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</si>
  <si>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</si>
  <si>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</si>
  <si>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</si>
  <si>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</si>
  <si>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</si>
  <si>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</si>
  <si>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</si>
  <si>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</si>
  <si>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</si>
  <si>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</si>
  <si>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</si>
  <si>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</si>
  <si>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</si>
  <si>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</si>
  <si>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</si>
  <si>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</si>
  <si>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</si>
  <si>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</si>
  <si>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</si>
  <si>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</si>
  <si>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</si>
  <si>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</si>
  <si>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</si>
  <si>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</si>
  <si>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</si>
  <si>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</si>
  <si>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</si>
  <si>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</si>
  <si>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</si>
  <si>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</si>
  <si>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</si>
  <si>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</si>
  <si>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</si>
  <si>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</si>
  <si>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</si>
  <si>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</si>
  <si>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</si>
  <si>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</si>
  <si>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</si>
  <si>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</si>
  <si>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</si>
  <si>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</si>
  <si>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</si>
  <si>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</si>
  <si>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</si>
  <si>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</si>
  <si>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</si>
  <si>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</si>
  <si>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</si>
  <si>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</si>
  <si>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</si>
  <si>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</si>
  <si>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</si>
  <si>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</si>
  <si>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</si>
  <si>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</si>
  <si>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</si>
  <si>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</si>
  <si>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</si>
  <si>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</si>
  <si>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</si>
  <si>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</si>
  <si>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</si>
  <si>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</si>
  <si>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</si>
  <si>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</si>
  <si>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</si>
  <si>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</si>
  <si>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</si>
  <si>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</si>
  <si>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</si>
  <si>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</si>
  <si>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</si>
  <si>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</si>
  <si>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</si>
  <si>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</si>
  <si>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</si>
  <si>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</si>
  <si>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</si>
  <si>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</si>
  <si>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</si>
  <si>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</si>
  <si>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</si>
  <si>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</si>
  <si>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</si>
  <si>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</si>
  <si>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</si>
  <si>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</si>
  <si>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</si>
  <si>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</si>
  <si>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</si>
  <si>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</si>
  <si>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</si>
  <si>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</si>
  <si>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</si>
  <si>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</si>
  <si>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</si>
  <si>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</si>
  <si>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</si>
  <si>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</si>
  <si>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</si>
  <si>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</si>
  <si>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</si>
  <si>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</si>
  <si>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</si>
  <si>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</si>
  <si>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</si>
  <si>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</si>
  <si>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</si>
  <si>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</si>
  <si>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</si>
  <si>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</si>
  <si>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</si>
  <si>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</si>
  <si>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</si>
  <si>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</si>
  <si>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</si>
  <si>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</si>
  <si>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</si>
  <si>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</si>
  <si>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</si>
  <si>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</si>
  <si>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</si>
  <si>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</si>
  <si>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</si>
  <si>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</si>
  <si>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</si>
  <si>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</si>
  <si>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</si>
  <si>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</si>
  <si>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</si>
  <si>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</si>
  <si>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</si>
  <si>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</si>
  <si>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</si>
  <si>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</si>
  <si>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</si>
  <si>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</si>
  <si>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</si>
  <si>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</si>
  <si>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</si>
  <si>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</si>
  <si>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</si>
  <si>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</si>
  <si>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</si>
  <si>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</si>
  <si>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</si>
  <si>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</si>
  <si>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</si>
  <si>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</si>
  <si>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</si>
  <si>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</si>
  <si>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</si>
  <si>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</si>
  <si>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</si>
  <si>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</si>
  <si>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</si>
  <si>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</si>
  <si>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</si>
  <si>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</si>
  <si>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</si>
  <si>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</si>
  <si>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</si>
  <si>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</si>
  <si>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</si>
  <si>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</si>
  <si>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</si>
  <si>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</si>
  <si>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</si>
  <si>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</si>
  <si>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</si>
  <si>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</si>
  <si>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</si>
  <si>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</si>
  <si>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</si>
  <si>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</si>
  <si>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</si>
  <si>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</si>
  <si>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</si>
  <si>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</si>
  <si>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</si>
  <si>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</si>
  <si>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</si>
  <si>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</si>
  <si>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</si>
  <si>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</si>
  <si>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</si>
  <si>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</si>
  <si>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</si>
  <si>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</si>
  <si>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</si>
  <si>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</si>
  <si>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</si>
  <si>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</si>
  <si>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</si>
  <si>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</si>
  <si>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</si>
  <si>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</si>
  <si>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</si>
  <si>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</si>
  <si>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</si>
  <si>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</si>
  <si>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</si>
  <si>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</si>
  <si>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</si>
  <si>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</si>
  <si>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</si>
  <si>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</si>
  <si>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</si>
  <si>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</si>
  <si>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</si>
  <si>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</si>
  <si>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</si>
  <si>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</si>
  <si>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</si>
  <si>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</si>
  <si>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</si>
  <si>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</si>
  <si>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</si>
  <si>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</si>
  <si>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</si>
  <si>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</si>
  <si>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</si>
  <si>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</si>
  <si>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</si>
  <si>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</si>
  <si>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</si>
  <si>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</si>
  <si>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</si>
  <si>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</si>
  <si>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</si>
  <si>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</si>
  <si>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</si>
  <si>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</si>
  <si>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</si>
  <si>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</si>
  <si>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</si>
  <si>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</si>
  <si>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</si>
  <si>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</si>
  <si>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</si>
  <si>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</si>
  <si>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</si>
  <si>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</si>
  <si>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</si>
  <si>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</si>
  <si>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</si>
  <si>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</si>
  <si>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</si>
  <si>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</si>
  <si>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</si>
  <si>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</si>
  <si>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</si>
  <si>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</si>
  <si>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</si>
  <si>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</si>
  <si>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</si>
  <si>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</si>
  <si>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</si>
  <si>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</si>
  <si>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</si>
  <si>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</si>
  <si>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</si>
  <si>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</si>
  <si>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</si>
  <si>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</si>
  <si>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</si>
  <si>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</si>
  <si>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</si>
  <si>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</si>
  <si>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</si>
  <si>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</si>
  <si>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</si>
  <si>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</si>
  <si>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</si>
  <si>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</si>
  <si>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</si>
  <si>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</si>
  <si>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</si>
  <si>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</si>
  <si>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</si>
  <si>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</si>
  <si>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</si>
  <si>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</si>
  <si>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</si>
  <si>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</si>
  <si>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</si>
  <si>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</si>
  <si>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</si>
  <si>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</si>
  <si>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</si>
  <si>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</si>
  <si>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</si>
  <si>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</si>
  <si>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</si>
  <si>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</si>
  <si>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</si>
  <si>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</si>
  <si>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</si>
  <si>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</si>
  <si>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</si>
  <si>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</si>
  <si>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</si>
  <si>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</si>
  <si>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</si>
  <si>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</si>
  <si>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</si>
  <si>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</si>
  <si>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</si>
  <si>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</si>
  <si>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</si>
  <si>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</si>
  <si>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</si>
  <si>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</si>
  <si>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</si>
  <si>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</si>
  <si>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</si>
  <si>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</si>
  <si>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</si>
  <si>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</si>
  <si>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</si>
  <si>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</si>
  <si>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</si>
  <si>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</si>
  <si>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</si>
  <si>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</si>
  <si>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</si>
  <si>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</si>
  <si>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</si>
  <si>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</si>
  <si>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</si>
  <si>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</si>
  <si>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</si>
  <si>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</si>
  <si>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</si>
  <si>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</si>
  <si>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</si>
  <si>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</si>
  <si>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</si>
  <si>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</si>
  <si>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</si>
  <si>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</si>
  <si>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</si>
  <si>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</si>
  <si>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</si>
  <si>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</si>
  <si>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</si>
  <si>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</si>
  <si>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</si>
  <si>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</si>
  <si>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</si>
  <si>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</si>
  <si>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</si>
  <si>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</si>
  <si>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</si>
  <si>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</si>
  <si>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</si>
  <si>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</si>
  <si>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</si>
  <si>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</si>
  <si>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</si>
  <si>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</si>
  <si>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</si>
  <si>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</si>
  <si>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</si>
  <si>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</si>
  <si>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</si>
  <si>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</si>
  <si>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</si>
  <si>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</si>
  <si>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</si>
  <si>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</si>
  <si>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</si>
  <si>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</si>
  <si>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</si>
  <si>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</si>
  <si>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</si>
  <si>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</si>
  <si>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</si>
  <si>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</si>
  <si>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</si>
  <si>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</si>
  <si>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</si>
  <si>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</si>
  <si>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</si>
  <si>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</si>
  <si>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</si>
  <si>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</si>
  <si>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</si>
  <si>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</si>
  <si>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</si>
  <si>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</si>
  <si>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</si>
  <si>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</si>
  <si>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</si>
  <si>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</si>
  <si>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</si>
  <si>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</si>
  <si>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</si>
  <si>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</si>
  <si>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</si>
  <si>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</si>
  <si>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</si>
  <si>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</si>
  <si>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</si>
  <si>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</si>
  <si>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</si>
  <si>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</si>
  <si>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</si>
  <si>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</si>
  <si>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</si>
  <si>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</si>
  <si>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</si>
  <si>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</si>
  <si>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</si>
  <si>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</si>
  <si>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</si>
  <si>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</si>
  <si>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</si>
  <si>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</si>
  <si>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</si>
  <si>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</si>
  <si>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</si>
  <si>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</si>
  <si>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</si>
  <si>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</si>
  <si>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</si>
  <si>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</si>
  <si>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</si>
  <si>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</si>
  <si>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</si>
  <si>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</si>
  <si>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</si>
  <si>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</si>
  <si>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</si>
  <si>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</si>
  <si>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</si>
  <si>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</si>
  <si>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</si>
  <si>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</si>
  <si>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</si>
  <si>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</si>
  <si>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</si>
  <si>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</si>
  <si>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</si>
  <si>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</si>
  <si>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</si>
  <si>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</si>
  <si>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</si>
  <si>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</si>
  <si>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</si>
  <si>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</si>
  <si>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</si>
  <si>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</si>
  <si>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</si>
  <si>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</si>
  <si>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</si>
  <si>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</si>
  <si>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</si>
  <si>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</si>
  <si>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</si>
  <si>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</si>
  <si>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</si>
  <si>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</si>
  <si>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</si>
  <si>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</si>
  <si>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</si>
  <si>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</si>
  <si>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</si>
  <si>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</si>
  <si>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</si>
  <si>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</si>
  <si>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</si>
  <si>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</si>
  <si>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</si>
  <si>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</si>
  <si>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</si>
  <si>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</si>
  <si>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</si>
  <si>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</si>
  <si>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</si>
  <si>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</si>
  <si>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</si>
  <si>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</si>
  <si>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</si>
  <si>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</si>
  <si>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</si>
  <si>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</si>
  <si>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</si>
  <si>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</si>
  <si>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</si>
  <si>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</si>
  <si>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</si>
  <si>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</si>
  <si>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</si>
  <si>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</si>
  <si>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</si>
  <si>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</si>
  <si>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</si>
  <si>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</si>
  <si>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</si>
  <si>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</si>
  <si>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</si>
  <si>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</si>
  <si>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</si>
  <si>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</si>
  <si>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</si>
  <si>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</si>
  <si>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</si>
  <si>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</si>
  <si>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</si>
  <si>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</si>
  <si>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</si>
  <si>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</si>
  <si>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</si>
  <si>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</si>
  <si>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</si>
  <si>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</si>
  <si>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</si>
  <si>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</si>
  <si>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</si>
  <si>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</si>
  <si>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</si>
  <si>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</si>
  <si>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</si>
  <si>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</si>
  <si>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</si>
  <si>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</si>
  <si>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</si>
  <si>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</si>
  <si>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</si>
  <si>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</si>
  <si>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</si>
  <si>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</si>
  <si>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</si>
  <si>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</si>
  <si>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</si>
  <si>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</si>
  <si>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</si>
  <si>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</si>
  <si>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</si>
  <si>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</si>
  <si>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</si>
  <si>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</si>
  <si>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</si>
  <si>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</si>
  <si>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</si>
  <si>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</si>
  <si>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</si>
  <si>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</si>
  <si>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</si>
  <si>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</si>
  <si>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</si>
  <si>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</si>
  <si>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</si>
  <si>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</si>
  <si>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</si>
  <si>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</si>
  <si>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</si>
  <si>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</si>
  <si>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</si>
  <si>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</si>
  <si>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</si>
  <si>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</si>
  <si>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</si>
  <si>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</si>
  <si>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</si>
  <si>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</si>
  <si>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</si>
  <si>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</si>
  <si>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</si>
  <si>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</si>
  <si>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</si>
  <si>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</si>
  <si>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</si>
  <si>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</si>
  <si>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</si>
  <si>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</si>
  <si>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</si>
  <si>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</si>
  <si>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</si>
  <si>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</si>
  <si>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</si>
  <si>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</si>
  <si>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</si>
  <si>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</si>
  <si>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</si>
  <si>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</si>
  <si>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</si>
  <si>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</si>
  <si>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</si>
  <si>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</si>
  <si>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</si>
  <si>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</si>
  <si>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</si>
  <si>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</si>
  <si>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</si>
  <si>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</si>
  <si>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</si>
  <si>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</si>
  <si>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</si>
  <si>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</si>
  <si>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</si>
  <si>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</si>
  <si>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</si>
  <si>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</si>
  <si>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</si>
  <si>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</si>
  <si>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</si>
  <si>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</si>
  <si>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</si>
  <si>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</si>
  <si>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</si>
  <si>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</si>
  <si>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</si>
  <si>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</si>
  <si>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</si>
  <si>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</si>
  <si>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</si>
  <si>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</si>
  <si>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</si>
  <si>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</si>
  <si>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</si>
  <si>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</si>
  <si>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</si>
  <si>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</si>
  <si>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</si>
  <si>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</si>
  <si>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</si>
  <si>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</si>
  <si>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</si>
  <si>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</si>
  <si>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</si>
  <si>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</si>
  <si>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</si>
  <si>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</si>
  <si>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</si>
  <si>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</si>
  <si>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</si>
  <si>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</si>
  <si>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</si>
  <si>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</si>
  <si>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</si>
  <si>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</si>
  <si>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</si>
  <si>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</si>
  <si>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</si>
  <si>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</si>
  <si>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</si>
  <si>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</si>
  <si>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</si>
  <si>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</si>
  <si>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</si>
  <si>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</si>
  <si>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</si>
  <si>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</si>
  <si>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</si>
  <si>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</si>
  <si>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</si>
  <si>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</si>
  <si>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</si>
  <si>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</si>
  <si>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</si>
  <si>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</si>
  <si>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</si>
  <si>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</si>
  <si>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</si>
  <si>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</si>
  <si>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</si>
  <si>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</si>
  <si>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</si>
  <si>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</si>
  <si>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</si>
  <si>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</si>
  <si>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</si>
  <si>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</si>
  <si>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</si>
  <si>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</si>
  <si>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</si>
  <si>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</si>
  <si>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</si>
  <si>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</si>
  <si>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</si>
  <si>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</si>
  <si>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</si>
  <si>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</si>
  <si>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</si>
  <si>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</si>
  <si>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</si>
  <si>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</si>
  <si>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</si>
  <si>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</si>
  <si>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</si>
  <si>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</si>
  <si>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</si>
  <si>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</si>
  <si>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</si>
  <si>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</si>
  <si>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</si>
  <si>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</si>
  <si>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</si>
  <si>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</si>
  <si>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</si>
  <si>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</si>
  <si>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</si>
  <si>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</si>
  <si>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</si>
  <si>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</si>
  <si>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</si>
  <si>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</si>
  <si>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</si>
  <si>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</si>
  <si>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</si>
  <si>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</si>
  <si>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</si>
  <si>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</si>
  <si>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</si>
  <si>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</si>
  <si>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</si>
  <si>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</si>
  <si>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</si>
  <si>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</si>
  <si>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</si>
  <si>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</si>
  <si>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</si>
  <si>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</si>
  <si>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</si>
  <si>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</si>
  <si>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</si>
  <si>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</si>
  <si>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</si>
  <si>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</si>
  <si>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</si>
  <si>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</si>
  <si>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</si>
  <si>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</si>
  <si>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</si>
  <si>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</si>
  <si>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</si>
  <si>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</si>
  <si>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</si>
  <si>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</si>
  <si>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</si>
  <si>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</si>
  <si>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</si>
  <si>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</si>
  <si>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</si>
  <si>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</si>
  <si>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</si>
  <si>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</si>
  <si>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</si>
  <si>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</si>
  <si>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</si>
  <si>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</si>
  <si>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</si>
  <si>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</si>
  <si>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</si>
  <si>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</si>
  <si>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</si>
  <si>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</si>
  <si>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</si>
  <si>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</si>
  <si>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</si>
  <si>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</si>
  <si>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</si>
  <si>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</si>
  <si>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</si>
  <si>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</si>
  <si>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</si>
  <si>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</si>
  <si>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</si>
  <si>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</si>
  <si>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</si>
  <si>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</si>
  <si>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</si>
  <si>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</si>
  <si>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</si>
  <si>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</si>
  <si>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</si>
  <si>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</si>
  <si>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</si>
  <si>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</si>
  <si>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</si>
  <si>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</si>
  <si>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</si>
  <si>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</si>
  <si>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</si>
  <si>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</si>
  <si>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</si>
  <si>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</si>
  <si>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</si>
  <si>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</si>
  <si>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</si>
  <si>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</si>
  <si>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</si>
  <si>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</si>
  <si>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</si>
  <si>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</si>
  <si>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</si>
  <si>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</si>
  <si>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</si>
  <si>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</si>
  <si>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</si>
  <si>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</si>
  <si>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</si>
  <si>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</si>
  <si>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</si>
  <si>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</si>
  <si>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</si>
  <si>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</si>
  <si>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</si>
  <si>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</si>
  <si>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</si>
  <si>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</si>
  <si>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</si>
  <si>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</si>
  <si>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</si>
  <si>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</si>
  <si>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</si>
  <si>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</si>
  <si>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</si>
  <si>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</si>
  <si>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</si>
  <si>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</si>
  <si>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</si>
  <si>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</si>
  <si>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</si>
  <si>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</si>
  <si>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</si>
  <si>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</si>
  <si>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</si>
  <si>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</si>
  <si>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</si>
  <si>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</si>
  <si>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</si>
  <si>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</si>
  <si>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</si>
  <si>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</si>
  <si>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</si>
  <si>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</si>
  <si>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</si>
  <si>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</si>
  <si>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</si>
  <si>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</si>
  <si>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</si>
  <si>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</si>
  <si>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</si>
  <si>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</si>
  <si>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</si>
  <si>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</si>
  <si>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</si>
  <si>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</si>
  <si>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</si>
  <si>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</si>
  <si>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</si>
  <si>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</si>
  <si>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</si>
  <si>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</si>
  <si>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</si>
  <si>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</si>
  <si>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</si>
  <si>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</si>
  <si>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</si>
  <si>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</si>
  <si>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</si>
  <si>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</si>
  <si>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</si>
  <si>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</si>
  <si>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</si>
  <si>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</si>
  <si>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</si>
  <si>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</si>
  <si>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</si>
  <si>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</si>
  <si>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</si>
  <si>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</si>
  <si>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</si>
  <si>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</si>
  <si>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</si>
  <si>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</si>
  <si>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</si>
  <si>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</si>
  <si>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</si>
  <si>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</si>
  <si>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</si>
  <si>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</si>
  <si>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</si>
  <si>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</si>
  <si>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</si>
  <si>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</si>
  <si>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</si>
  <si>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</si>
  <si>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</si>
  <si>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</si>
  <si>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</si>
  <si>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</si>
  <si>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</si>
  <si>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</si>
  <si>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</si>
  <si>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</si>
  <si>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</si>
  <si>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</si>
  <si>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</si>
  <si>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</si>
  <si>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</si>
  <si>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</si>
  <si>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</si>
  <si>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</si>
  <si>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</si>
  <si>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</si>
  <si>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</si>
  <si>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</si>
  <si>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</si>
  <si>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</si>
  <si>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</si>
  <si>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</si>
  <si>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</si>
  <si>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</si>
  <si>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</si>
  <si>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</si>
  <si>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</si>
  <si>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</si>
  <si>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</si>
  <si>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</si>
  <si>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</si>
  <si>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</si>
  <si>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</si>
  <si>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</si>
  <si>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</si>
  <si>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</si>
  <si>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</si>
  <si>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</si>
  <si>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</si>
  <si>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</si>
  <si>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</si>
  <si>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</si>
  <si>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</si>
  <si>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</si>
  <si>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</si>
  <si>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</si>
  <si>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</si>
  <si>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</si>
  <si>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</si>
  <si>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</si>
  <si>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</si>
  <si>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</si>
  <si>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</si>
  <si>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</si>
  <si>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</si>
  <si>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</si>
  <si>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</si>
  <si>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</si>
  <si>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</si>
  <si>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</si>
  <si>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</si>
  <si>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</si>
  <si>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</si>
  <si>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</si>
  <si>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</si>
  <si>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</si>
  <si>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</si>
  <si>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</si>
  <si>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</si>
  <si>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</si>
  <si>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</si>
  <si>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</si>
  <si>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</si>
  <si>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</si>
  <si>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</si>
  <si>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</si>
  <si>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</si>
  <si>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</si>
  <si>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</si>
  <si>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</si>
  <si>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</si>
  <si>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</si>
  <si>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</si>
  <si>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</si>
  <si>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</si>
  <si>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</si>
  <si>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</si>
  <si>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</si>
  <si>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</si>
  <si>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</si>
  <si>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</si>
  <si>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</si>
  <si>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</si>
  <si>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</si>
  <si>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</si>
  <si>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</si>
  <si>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</si>
  <si>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</si>
  <si>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</si>
  <si>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</si>
  <si>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</si>
  <si>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</si>
  <si>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</si>
  <si>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</si>
  <si>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</si>
  <si>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</si>
  <si>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</si>
  <si>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</si>
  <si>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</si>
  <si>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</si>
  <si>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</si>
  <si>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</si>
  <si>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</si>
  <si>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</si>
  <si>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</si>
  <si>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</si>
  <si>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</si>
  <si>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</si>
  <si>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</si>
  <si>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</si>
  <si>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</si>
  <si>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</si>
  <si>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</si>
  <si>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</si>
  <si>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</si>
  <si>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</si>
  <si>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</si>
  <si>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</si>
  <si>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</si>
  <si>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</si>
  <si>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</si>
  <si>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</si>
  <si>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</si>
  <si>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</si>
  <si>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</si>
  <si>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</si>
  <si>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</si>
  <si>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</si>
  <si>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</si>
  <si>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</si>
  <si>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</si>
  <si>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</si>
  <si>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</si>
  <si>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</si>
  <si>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</si>
  <si>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</si>
  <si>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</si>
  <si>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</si>
  <si>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</si>
  <si>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</si>
  <si>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</si>
  <si>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</si>
  <si>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</si>
  <si>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</si>
  <si>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</si>
  <si>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</si>
  <si>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</si>
  <si>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</si>
  <si>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</si>
  <si>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</si>
  <si>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</si>
  <si>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</si>
  <si>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</si>
  <si>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</si>
  <si>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</si>
  <si>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</si>
  <si>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</si>
  <si>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</si>
  <si>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</si>
  <si>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</si>
  <si>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</si>
  <si>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</si>
  <si>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</si>
  <si>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</si>
  <si>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</si>
  <si>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</si>
  <si>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</si>
  <si>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</si>
  <si>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</si>
  <si>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</si>
  <si>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</si>
  <si>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</si>
  <si>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</si>
  <si>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</si>
  <si>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</si>
  <si>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</si>
  <si>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</si>
  <si>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</si>
  <si>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</si>
  <si>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</si>
  <si>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</si>
  <si>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</si>
  <si>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</si>
  <si>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</si>
  <si>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</si>
  <si>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</si>
  <si>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</si>
  <si>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</si>
  <si>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</si>
  <si>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</si>
  <si>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</si>
  <si>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</si>
  <si>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</si>
  <si>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</si>
  <si>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</si>
  <si>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</si>
  <si>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</si>
  <si>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</si>
  <si>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</si>
  <si>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</si>
  <si>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</si>
  <si>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</si>
  <si>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</si>
  <si>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</si>
  <si>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</si>
  <si>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</si>
  <si>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</si>
  <si>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</si>
  <si>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</si>
  <si>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</si>
  <si>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</si>
  <si>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</si>
  <si>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</si>
  <si>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</si>
  <si>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</si>
  <si>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</si>
  <si>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</si>
  <si>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</si>
  <si>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</si>
  <si>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</si>
  <si>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</si>
  <si>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</si>
  <si>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</si>
  <si>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</si>
  <si>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</si>
  <si>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</si>
  <si>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</si>
  <si>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</si>
  <si>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</si>
  <si>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</si>
  <si>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</si>
  <si>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</si>
  <si>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</si>
  <si>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</si>
  <si>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</si>
  <si>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</si>
  <si>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</si>
  <si>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</si>
  <si>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</si>
  <si>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</si>
  <si>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</si>
  <si>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</si>
  <si>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</si>
  <si>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</si>
  <si>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</si>
  <si>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</si>
  <si>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</si>
  <si>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</si>
  <si>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</si>
  <si>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</si>
  <si>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</si>
  <si>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</si>
  <si>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</si>
  <si>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</si>
  <si>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</si>
  <si>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</si>
  <si>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</si>
  <si>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</si>
  <si>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</si>
  <si>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</si>
  <si>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</si>
  <si>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</si>
  <si>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</si>
  <si>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</si>
  <si>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</si>
  <si>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</si>
  <si>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</si>
  <si>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</si>
  <si>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</si>
  <si>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</si>
  <si>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</si>
  <si>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</si>
  <si>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</si>
  <si>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</si>
  <si>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</si>
  <si>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</si>
  <si>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</si>
  <si>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</si>
  <si>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</si>
  <si>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</si>
  <si>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</si>
  <si>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</si>
  <si>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</si>
  <si>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</si>
  <si>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</si>
  <si>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</si>
  <si>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</si>
  <si>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</si>
  <si>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</si>
  <si>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</si>
  <si>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</si>
  <si>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</si>
  <si>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</si>
  <si>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</si>
  <si>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</si>
  <si>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</si>
  <si>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</si>
  <si>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</si>
  <si>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</si>
  <si>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</si>
  <si>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</si>
  <si>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</si>
  <si>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</si>
  <si>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</si>
  <si>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</si>
  <si>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</si>
  <si>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</si>
  <si>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</si>
  <si>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</si>
  <si>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</si>
  <si>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</si>
  <si>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</si>
  <si>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</si>
  <si>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</si>
  <si>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</si>
  <si>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</si>
  <si>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</si>
  <si>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</si>
  <si>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</si>
  <si>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</si>
  <si>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</si>
  <si>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</si>
  <si>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</si>
  <si>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</si>
  <si>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</si>
  <si>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</si>
  <si>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</si>
  <si>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</si>
  <si>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</si>
  <si>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</si>
  <si>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</si>
  <si>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</si>
  <si>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</si>
  <si>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</si>
  <si>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</si>
  <si>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</si>
  <si>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</si>
  <si>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</si>
  <si>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</si>
  <si>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</si>
  <si>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</si>
  <si>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</si>
  <si>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</si>
  <si>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</si>
  <si>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</si>
  <si>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</si>
  <si>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</si>
  <si>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</si>
  <si>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</si>
  <si>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</si>
  <si>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</si>
  <si>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</si>
  <si>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</si>
  <si>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</si>
  <si>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</si>
  <si>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</si>
  <si>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</si>
  <si>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</si>
  <si>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</si>
  <si>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</si>
  <si>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</si>
  <si>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</si>
  <si>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</si>
  <si>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</si>
  <si>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</si>
  <si>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</si>
  <si>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</si>
  <si>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</si>
  <si>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</si>
  <si>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</si>
  <si>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</si>
  <si>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</si>
  <si>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</si>
  <si>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</si>
  <si>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</si>
  <si>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</si>
  <si>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</si>
  <si>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</si>
  <si>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</si>
  <si>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</si>
  <si>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</si>
  <si>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</si>
  <si>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</si>
  <si>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</si>
  <si>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</si>
  <si>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</si>
  <si>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</si>
  <si>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</si>
  <si>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</si>
  <si>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</si>
  <si>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</si>
  <si>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</si>
  <si>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</si>
  <si>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</si>
  <si>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</si>
  <si>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</si>
  <si>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</si>
  <si>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</si>
  <si>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</si>
  <si>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</si>
  <si>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</si>
  <si>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</si>
  <si>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</si>
  <si>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</si>
  <si>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</si>
  <si>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</si>
  <si>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</si>
  <si>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</si>
  <si>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</si>
  <si>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</si>
  <si>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</si>
  <si>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</si>
  <si>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</si>
  <si>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</si>
  <si>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</si>
  <si>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</si>
  <si>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</si>
  <si>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</si>
  <si>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</si>
  <si>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</si>
  <si>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</si>
  <si>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</si>
  <si>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</si>
  <si>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</si>
  <si>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</si>
  <si>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</si>
  <si>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</si>
  <si>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</si>
  <si>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</si>
  <si>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</si>
  <si>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</si>
  <si>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</si>
  <si>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</si>
  <si>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</si>
  <si>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</si>
  <si>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</si>
  <si>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</si>
  <si>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</si>
  <si>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</si>
  <si>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</si>
  <si>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</si>
  <si>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</si>
  <si>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</si>
  <si>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</si>
  <si>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</si>
  <si>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</si>
  <si>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</si>
  <si>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</si>
  <si>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</si>
  <si>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</si>
  <si>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</si>
  <si>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</si>
  <si>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</si>
  <si>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</si>
  <si>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</si>
  <si>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</si>
  <si>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</si>
  <si>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</si>
  <si>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</si>
  <si>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</si>
  <si>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</si>
  <si>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</si>
  <si>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</si>
  <si>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</si>
  <si>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</si>
  <si>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</si>
  <si>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</si>
  <si>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</si>
  <si>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</si>
  <si>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</si>
  <si>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</si>
  <si>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</si>
  <si>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</si>
  <si>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</si>
  <si>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</si>
  <si>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</si>
  <si>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</si>
  <si>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</si>
  <si>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</si>
  <si>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</si>
  <si>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</si>
  <si>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</si>
  <si>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</si>
  <si>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</si>
  <si>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</si>
  <si>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</si>
  <si>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</si>
  <si>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</si>
  <si>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</si>
  <si>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</si>
  <si>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</si>
  <si>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</si>
  <si>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</si>
  <si>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</si>
  <si>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</si>
  <si>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</si>
  <si>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</si>
  <si>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</si>
  <si>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</si>
  <si>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</si>
  <si>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</si>
  <si>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</si>
  <si>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</si>
  <si>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</si>
  <si>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</si>
  <si>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</si>
  <si>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</si>
  <si>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</si>
  <si>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</si>
  <si>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</si>
  <si>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</si>
  <si>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</si>
  <si>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</si>
  <si>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</si>
  <si>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</si>
  <si>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</si>
  <si>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</si>
  <si>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</si>
  <si>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</si>
  <si>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</si>
  <si>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</si>
  <si>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</si>
  <si>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</si>
  <si>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</si>
  <si>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</si>
  <si>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</si>
  <si>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</si>
  <si>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</si>
  <si>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</si>
  <si>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</si>
  <si>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</si>
  <si>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</si>
  <si>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</si>
  <si>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</si>
  <si>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</si>
  <si>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</si>
  <si>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</si>
  <si>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</si>
  <si>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</si>
  <si>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</si>
  <si>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</si>
  <si>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</si>
  <si>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</si>
  <si>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</si>
  <si>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</si>
  <si>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</si>
  <si>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</si>
  <si>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</si>
  <si>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</si>
  <si>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</si>
  <si>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</si>
  <si>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</si>
  <si>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</si>
  <si>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</si>
  <si>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</si>
  <si>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</si>
  <si>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</si>
  <si>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</si>
  <si>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</si>
  <si>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</si>
  <si>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</si>
  <si>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</si>
  <si>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</si>
  <si>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</si>
  <si>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</si>
  <si>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</si>
  <si>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</si>
  <si>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</si>
  <si>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</si>
  <si>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</si>
  <si>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</si>
  <si>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</si>
  <si>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</si>
  <si>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</si>
  <si>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</si>
  <si>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</si>
  <si>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</si>
  <si>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</si>
  <si>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</si>
  <si>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</si>
  <si>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</si>
  <si>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</si>
  <si>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</si>
  <si>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</si>
  <si>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</si>
  <si>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</si>
  <si>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</si>
  <si>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</si>
  <si>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</si>
  <si>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</si>
  <si>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</si>
  <si>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</si>
  <si>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</si>
  <si>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</si>
  <si>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</si>
  <si>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</si>
  <si>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</si>
  <si>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</si>
  <si>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</si>
  <si>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</si>
  <si>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</si>
  <si>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</si>
  <si>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</si>
  <si>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</si>
  <si>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</si>
  <si>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</si>
  <si>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</si>
  <si>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</si>
  <si>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</si>
  <si>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</si>
  <si>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</si>
  <si>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</si>
  <si>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</si>
  <si>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</si>
  <si>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</si>
  <si>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</si>
  <si>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</si>
  <si>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</si>
  <si>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</si>
  <si>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</si>
  <si>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</si>
  <si>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</si>
  <si>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</si>
  <si>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</si>
  <si>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</si>
  <si>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</si>
  <si>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</si>
  <si>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</si>
  <si>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</si>
  <si>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</si>
  <si>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</si>
  <si>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</si>
  <si>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</si>
  <si>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</si>
  <si>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</si>
  <si>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</si>
  <si>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</si>
  <si>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</si>
  <si>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</si>
  <si>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</si>
  <si>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</si>
  <si>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</si>
  <si>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</si>
  <si>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</si>
  <si>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</si>
  <si>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</si>
  <si>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</si>
  <si>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</si>
  <si>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</si>
  <si>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</si>
  <si>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</si>
  <si>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</si>
  <si>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</si>
  <si>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</si>
  <si>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</si>
  <si>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</si>
  <si>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</si>
  <si>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</si>
  <si>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</si>
  <si>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</si>
  <si>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</si>
  <si>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</si>
  <si>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</si>
  <si>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</si>
  <si>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</si>
  <si>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</si>
  <si>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</si>
  <si>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</si>
  <si>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</si>
  <si>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</si>
  <si>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</si>
  <si>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</si>
  <si>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</si>
  <si>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</si>
  <si>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</si>
  <si>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</si>
  <si>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</si>
  <si>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</si>
  <si>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</si>
  <si>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</si>
  <si>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</si>
  <si>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</si>
  <si>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</si>
  <si>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</si>
  <si>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</si>
  <si>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</si>
  <si>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</si>
  <si>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</si>
  <si>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</si>
  <si>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</si>
  <si>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</si>
  <si>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</si>
  <si>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</si>
  <si>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</si>
  <si>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</si>
  <si>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</si>
  <si>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</si>
  <si>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</si>
  <si>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</si>
  <si>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</si>
  <si>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</si>
  <si>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</si>
  <si>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</si>
  <si>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</si>
  <si>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</si>
  <si>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</si>
  <si>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</si>
  <si>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</si>
  <si>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</si>
  <si>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</si>
  <si>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</si>
  <si>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</si>
  <si>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</si>
  <si>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</si>
  <si>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</si>
  <si>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</si>
  <si>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</si>
  <si>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</si>
  <si>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</si>
  <si>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</si>
  <si>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</si>
  <si>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</si>
  <si>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</si>
  <si>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</si>
  <si>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</si>
  <si>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</si>
  <si>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</si>
  <si>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</si>
  <si>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</si>
  <si>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</si>
  <si>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</si>
  <si>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</si>
  <si>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</si>
  <si>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</si>
  <si>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</si>
  <si>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</si>
  <si>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</si>
  <si>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</si>
  <si>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</si>
  <si>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</si>
  <si>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</si>
  <si>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</si>
  <si>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</si>
  <si>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</si>
  <si>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</si>
  <si>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</si>
  <si>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</si>
  <si>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</si>
  <si>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</si>
  <si>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</si>
  <si>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</si>
  <si>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</si>
  <si>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</si>
  <si>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</si>
  <si>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</si>
  <si>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</si>
  <si>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</si>
  <si>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</si>
  <si>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</si>
  <si>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</si>
  <si>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</si>
  <si>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</si>
  <si>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</si>
  <si>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</si>
  <si>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</si>
  <si>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</si>
  <si>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</si>
  <si>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</si>
  <si>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</si>
  <si>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</si>
  <si>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</si>
  <si>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</si>
  <si>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</si>
  <si>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</si>
  <si>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</si>
  <si>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</si>
  <si>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</si>
  <si>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</si>
  <si>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</si>
  <si>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</si>
  <si>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</si>
  <si>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</si>
  <si>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</si>
  <si>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</si>
  <si>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</si>
  <si>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</si>
  <si>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</si>
  <si>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</si>
  <si>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</si>
  <si>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</si>
  <si>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</si>
  <si>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</si>
  <si>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</si>
  <si>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</si>
  <si>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</si>
  <si>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</si>
  <si>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</si>
  <si>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</si>
  <si>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</si>
  <si>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</si>
  <si>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</si>
  <si>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</si>
  <si>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</si>
  <si>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</si>
  <si>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</si>
  <si>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</si>
  <si>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</si>
  <si>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</si>
  <si>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</si>
  <si>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</si>
  <si>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</si>
  <si>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</si>
  <si>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</si>
  <si>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</si>
  <si>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</si>
  <si>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</si>
  <si>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</si>
  <si>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</si>
  <si>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</si>
  <si>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</si>
  <si>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</si>
  <si>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</si>
  <si>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</si>
  <si>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</si>
  <si>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</si>
  <si>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</si>
  <si>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</si>
  <si>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</si>
  <si>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</si>
  <si>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</si>
  <si>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</si>
  <si>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</si>
  <si>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</si>
  <si>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</si>
  <si>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</si>
  <si>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</si>
  <si>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</si>
  <si>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</si>
  <si>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</si>
  <si>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</si>
  <si>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</si>
  <si>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</si>
  <si>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</si>
  <si>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</si>
  <si>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</si>
  <si>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</si>
  <si>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</si>
  <si>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</si>
  <si>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</si>
  <si>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</si>
  <si>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</si>
  <si>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</si>
  <si>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</si>
  <si>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</si>
  <si>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</si>
  <si>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</si>
  <si>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</si>
  <si>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</si>
  <si>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</si>
  <si>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</si>
  <si>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</si>
  <si>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</si>
  <si>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</si>
  <si>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</si>
  <si>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</si>
  <si>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</si>
  <si>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</si>
  <si>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</si>
  <si>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</si>
  <si>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</si>
  <si>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</si>
  <si>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</si>
  <si>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</si>
  <si>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</si>
  <si>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</si>
  <si>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</si>
  <si>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</si>
  <si>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</si>
  <si>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</si>
  <si>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</si>
  <si>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</si>
  <si>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</si>
  <si>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</si>
  <si>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</si>
  <si>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</si>
  <si>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</si>
  <si>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</si>
  <si>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</si>
  <si>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</si>
  <si>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</si>
  <si>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</si>
  <si>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</si>
  <si>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</si>
  <si>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</si>
  <si>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</si>
  <si>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</si>
  <si>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</si>
  <si>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</si>
  <si>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</si>
  <si>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</si>
  <si>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</si>
  <si>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</si>
  <si>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</si>
  <si>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</si>
  <si>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</si>
  <si>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</si>
  <si>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</si>
  <si>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</si>
  <si>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</si>
  <si>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</si>
  <si>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</si>
  <si>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</si>
  <si>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</si>
  <si>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</si>
  <si>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</si>
  <si>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</si>
  <si>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</si>
  <si>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</si>
  <si>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</si>
  <si>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</si>
  <si>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</si>
  <si>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</si>
  <si>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</si>
  <si>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</si>
  <si>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</si>
  <si>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</si>
  <si>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</si>
  <si>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</si>
  <si>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</si>
  <si>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</si>
  <si>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</si>
  <si>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</si>
  <si>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</si>
  <si>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</si>
  <si>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</si>
  <si>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</si>
  <si>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</si>
  <si>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</si>
  <si>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</si>
  <si>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</si>
  <si>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</si>
  <si>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</si>
  <si>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</si>
  <si>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</si>
  <si>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</si>
  <si>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</si>
  <si>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</si>
  <si>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</si>
  <si>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</si>
  <si>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</si>
  <si>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</si>
  <si>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</si>
  <si>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</si>
  <si>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</si>
  <si>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</si>
  <si>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</si>
  <si>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</si>
  <si>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</si>
  <si>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</si>
  <si>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</si>
  <si>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</si>
  <si>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</si>
  <si>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</si>
  <si>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</si>
  <si>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</si>
  <si>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</si>
  <si>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</si>
  <si>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</si>
  <si>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</si>
  <si>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</si>
  <si>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</si>
  <si>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</si>
  <si>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</si>
  <si>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</si>
  <si>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</si>
  <si>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</si>
  <si>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</si>
  <si>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</si>
  <si>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</si>
  <si>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</si>
  <si>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</si>
  <si>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</si>
  <si>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</si>
  <si>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</si>
  <si>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</si>
  <si>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</si>
  <si>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</si>
  <si>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</si>
  <si>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</si>
  <si>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</si>
  <si>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</si>
  <si>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</si>
  <si>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</si>
  <si>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</si>
  <si>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</si>
  <si>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</si>
  <si>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</si>
  <si>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</si>
  <si>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</si>
  <si>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</si>
  <si>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</si>
  <si>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</si>
  <si>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</si>
  <si>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</si>
  <si>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</si>
  <si>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</si>
  <si>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</si>
  <si>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</si>
  <si>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</si>
  <si>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</si>
  <si>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</si>
  <si>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</si>
  <si>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</si>
  <si>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</si>
  <si>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</si>
  <si>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</si>
  <si>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</si>
  <si>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</si>
  <si>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</si>
  <si>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</si>
  <si>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</si>
  <si>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</si>
  <si>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</si>
  <si>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</si>
  <si>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</si>
  <si>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</si>
  <si>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</si>
  <si>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</si>
  <si>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</si>
  <si>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</si>
  <si>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</si>
  <si>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</si>
  <si>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</si>
  <si>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</si>
  <si>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</si>
  <si>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</si>
  <si>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</si>
  <si>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</si>
  <si>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</si>
  <si>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</si>
  <si>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</si>
  <si>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</si>
  <si>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</si>
  <si>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</si>
  <si>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</si>
  <si>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</si>
  <si>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</si>
  <si>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</si>
  <si>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</si>
  <si>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</si>
  <si>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</si>
  <si>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</si>
  <si>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</si>
  <si>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</si>
  <si>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</si>
  <si>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</si>
  <si>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</si>
  <si>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</si>
  <si>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</si>
  <si>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</si>
  <si>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</si>
  <si>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</si>
  <si>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</si>
  <si>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</si>
  <si>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</si>
  <si>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</si>
  <si>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</si>
  <si>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</si>
  <si>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</si>
  <si>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</si>
  <si>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</si>
  <si>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</si>
  <si>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</si>
  <si>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</si>
  <si>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</si>
  <si>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</si>
  <si>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</si>
  <si>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</si>
  <si>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</si>
  <si>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</si>
  <si>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</si>
  <si>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</si>
  <si>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</si>
  <si>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</si>
  <si>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</si>
  <si>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</si>
  <si>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</si>
  <si>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</si>
  <si>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</si>
  <si>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</si>
  <si>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</si>
  <si>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</si>
  <si>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</si>
  <si>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</si>
  <si>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</si>
  <si>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</si>
  <si>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</si>
  <si>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</si>
  <si>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</si>
  <si>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</si>
  <si>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</si>
  <si>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</si>
  <si>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</si>
  <si>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</si>
  <si>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</si>
  <si>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</si>
  <si>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</si>
  <si>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</si>
  <si>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</si>
  <si>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</si>
  <si>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</si>
  <si>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</si>
  <si>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</si>
  <si>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</si>
  <si>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</si>
  <si>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</si>
  <si>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</si>
  <si>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</si>
  <si>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</si>
  <si>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</si>
  <si>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</si>
  <si>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</si>
  <si>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</si>
  <si>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</si>
  <si>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</si>
  <si>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</si>
  <si>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</si>
  <si>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</si>
  <si>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</si>
  <si>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</si>
  <si>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</si>
  <si>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</si>
  <si>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</si>
  <si>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</si>
  <si>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</si>
  <si>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</si>
  <si>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</si>
  <si>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</si>
  <si>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</si>
  <si>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</si>
  <si>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</si>
  <si>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</si>
  <si>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</si>
  <si>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</si>
  <si>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</si>
  <si>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</si>
  <si>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</si>
  <si>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</si>
  <si>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</si>
  <si>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</si>
  <si>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</si>
  <si>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</si>
  <si>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</si>
  <si>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</si>
  <si>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</si>
  <si>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</si>
  <si>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</si>
  <si>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</si>
  <si>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</si>
  <si>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</si>
  <si>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</si>
  <si>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</si>
  <si>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</si>
  <si>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</si>
  <si>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</si>
  <si>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</si>
  <si>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</si>
  <si>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</si>
  <si>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</si>
  <si>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</si>
  <si>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</si>
  <si>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</si>
  <si>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</si>
  <si>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</si>
  <si>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</si>
  <si>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</si>
  <si>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</si>
  <si>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</si>
  <si>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</si>
  <si>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</si>
  <si>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</si>
  <si>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</si>
  <si>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</si>
  <si>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</si>
  <si>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</si>
  <si>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</si>
  <si>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</si>
  <si>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</si>
  <si>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</si>
  <si>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</si>
  <si>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</si>
  <si>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</si>
  <si>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</si>
  <si>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</si>
  <si>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</si>
  <si>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</si>
  <si>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</si>
  <si>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</si>
  <si>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</si>
  <si>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</si>
  <si>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</si>
  <si>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</si>
  <si>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</si>
  <si>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</si>
  <si>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</si>
  <si>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</si>
  <si>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</si>
  <si>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</si>
  <si>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</si>
  <si>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</si>
  <si>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</si>
  <si>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</si>
  <si>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</si>
  <si>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</si>
  <si>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</si>
  <si>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</si>
  <si>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</si>
  <si>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</si>
  <si>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</si>
  <si>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</si>
  <si>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</si>
  <si>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</si>
  <si>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</si>
  <si>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</si>
  <si>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</si>
  <si>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</si>
  <si>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</si>
  <si>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</si>
  <si>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</si>
  <si>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</si>
  <si>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</si>
  <si>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</si>
  <si>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</si>
  <si>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</si>
  <si>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</si>
  <si>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</si>
  <si>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</si>
  <si>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</si>
  <si>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</si>
  <si>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</si>
  <si>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</si>
  <si>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</si>
  <si>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</si>
  <si>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</si>
  <si>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</si>
  <si>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</si>
  <si>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</si>
  <si>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</si>
  <si>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</si>
  <si>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</si>
  <si>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</si>
  <si>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</si>
  <si>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</si>
  <si>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</si>
  <si>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</si>
  <si>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</si>
  <si>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</si>
  <si>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</si>
  <si>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</si>
  <si>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</si>
  <si>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</si>
  <si>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</si>
  <si>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</si>
  <si>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</si>
  <si>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</si>
  <si>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</si>
  <si>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</si>
  <si>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</si>
  <si>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</si>
  <si>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</si>
  <si>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</si>
  <si>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</si>
  <si>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</si>
  <si>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</si>
  <si>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</si>
  <si>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</si>
  <si>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</si>
  <si>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</si>
  <si>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</si>
  <si>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</si>
  <si>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</si>
  <si>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</si>
  <si>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</si>
  <si>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</si>
  <si>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</si>
  <si>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</si>
  <si>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</si>
  <si>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</si>
  <si>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</si>
  <si>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</si>
  <si>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</si>
  <si>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</si>
  <si>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</si>
  <si>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</si>
  <si>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</si>
  <si>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</si>
  <si>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</si>
  <si>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</si>
  <si>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</si>
  <si>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</si>
  <si>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</si>
  <si>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</si>
  <si>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</si>
  <si>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</si>
  <si>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</si>
  <si>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</si>
  <si>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</si>
  <si>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</si>
  <si>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</si>
  <si>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</si>
  <si>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</si>
  <si>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</si>
  <si>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</si>
  <si>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</si>
  <si>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</si>
  <si>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</si>
  <si>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</si>
  <si>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</si>
  <si>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</si>
  <si>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</si>
  <si>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</si>
  <si>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</si>
  <si>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</si>
  <si>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</si>
  <si>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</si>
  <si>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</si>
  <si>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</si>
  <si>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</si>
  <si>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</si>
  <si>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</si>
  <si>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</si>
  <si>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</si>
  <si>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</si>
  <si>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</si>
  <si>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</si>
  <si>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</si>
  <si>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</si>
  <si>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</si>
  <si>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</si>
  <si>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</si>
  <si>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</si>
  <si>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</si>
  <si>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</si>
  <si>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</si>
  <si>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</si>
  <si>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</si>
  <si>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</si>
  <si>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</si>
  <si>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</si>
  <si>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</si>
  <si>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</si>
  <si>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</si>
  <si>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</si>
  <si>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</si>
  <si>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</si>
  <si>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</si>
  <si>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</si>
  <si>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</si>
  <si>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</si>
  <si>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</si>
  <si>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</si>
  <si>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</si>
  <si>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</si>
  <si>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</si>
  <si>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</si>
  <si>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</si>
  <si>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</si>
  <si>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</si>
  <si>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</si>
  <si>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</si>
  <si>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</si>
  <si>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</si>
  <si>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</si>
  <si>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</si>
  <si>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</si>
  <si>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</si>
  <si>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</si>
  <si>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</si>
  <si>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</si>
  <si>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</si>
  <si>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</si>
  <si>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</si>
  <si>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</si>
  <si>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</si>
  <si>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</si>
  <si>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</si>
  <si>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</si>
  <si>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</si>
  <si>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</si>
  <si>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</si>
  <si>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</si>
  <si>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</si>
  <si>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</si>
  <si>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</si>
  <si>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</si>
  <si>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</si>
  <si>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</si>
  <si>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</si>
  <si>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</si>
  <si>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</si>
  <si>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</si>
  <si>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</si>
  <si>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</si>
  <si>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</si>
  <si>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</si>
  <si>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</si>
  <si>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</si>
  <si>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</si>
  <si>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</si>
  <si>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</si>
  <si>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</si>
  <si>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</si>
  <si>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</si>
  <si>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</si>
  <si>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</si>
  <si>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</si>
  <si>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</si>
  <si>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</si>
  <si>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</si>
  <si>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</si>
  <si>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</si>
  <si>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</si>
  <si>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</si>
  <si>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</si>
  <si>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</si>
  <si>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</si>
  <si>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</si>
  <si>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</si>
  <si>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</si>
  <si>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</si>
  <si>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</si>
  <si>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</si>
  <si>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</si>
  <si>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</si>
  <si>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</si>
  <si>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</si>
  <si>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</si>
  <si>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</si>
  <si>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</si>
  <si>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</si>
  <si>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</si>
  <si>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</si>
  <si>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</si>
  <si>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</si>
  <si>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</si>
  <si>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</si>
  <si>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</si>
  <si>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</si>
  <si>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</si>
  <si>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</si>
  <si>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</si>
  <si>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</si>
  <si>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</si>
  <si>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</si>
  <si>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</si>
  <si>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</si>
  <si>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</si>
  <si>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</si>
  <si>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</si>
  <si>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</si>
  <si>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</si>
  <si>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</si>
  <si>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</si>
  <si>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</si>
  <si>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</si>
  <si>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</si>
  <si>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</si>
  <si>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</si>
  <si>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</si>
  <si>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</si>
  <si>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</si>
  <si>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</si>
  <si>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</si>
  <si>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</si>
  <si>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</si>
  <si>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</si>
  <si>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</si>
  <si>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</si>
  <si>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</si>
  <si>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</si>
  <si>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</si>
  <si>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</si>
  <si>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</si>
  <si>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</si>
  <si>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</si>
  <si>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</si>
  <si>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</si>
  <si>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</si>
  <si>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</si>
  <si>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</si>
  <si>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</si>
  <si>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</si>
  <si>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</si>
  <si>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</si>
  <si>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</si>
  <si>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</si>
  <si>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</si>
  <si>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</si>
  <si>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</si>
  <si>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</si>
  <si>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</si>
  <si>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</si>
  <si>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</si>
  <si>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</si>
  <si>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</si>
  <si>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</si>
  <si>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</si>
  <si>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</si>
  <si>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</si>
  <si>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</si>
  <si>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</si>
  <si>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</si>
  <si>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</si>
  <si>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</si>
  <si>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</si>
  <si>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</si>
  <si>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</si>
  <si>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</si>
  <si>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</si>
  <si>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</si>
  <si>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</si>
  <si>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</si>
  <si>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</si>
  <si>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</si>
  <si>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</si>
  <si>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</si>
  <si>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</si>
  <si>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</si>
  <si>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</si>
  <si>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</si>
  <si>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</si>
  <si>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</si>
  <si>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</si>
  <si>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</si>
  <si>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</si>
  <si>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</si>
  <si>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</si>
  <si>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</si>
  <si>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</si>
  <si>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</si>
  <si>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</si>
  <si>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</si>
  <si>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</si>
  <si>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</si>
  <si>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</si>
  <si>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</si>
  <si>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</si>
  <si>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</si>
  <si>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</si>
  <si>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</si>
  <si>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</si>
  <si>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</si>
  <si>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</si>
  <si>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</si>
  <si>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</si>
  <si>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</si>
  <si>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</si>
  <si>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</si>
  <si>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</si>
  <si>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</si>
  <si>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</si>
  <si>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</si>
  <si>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</si>
  <si>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</si>
  <si>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</si>
  <si>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</si>
  <si>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</si>
  <si>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</si>
  <si>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</si>
  <si>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</si>
  <si>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</si>
  <si>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</si>
  <si>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</si>
  <si>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</si>
  <si>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</si>
  <si>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</si>
  <si>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</si>
  <si>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</si>
  <si>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</si>
  <si>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</si>
  <si>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</si>
  <si>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</si>
  <si>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</si>
  <si>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</si>
  <si>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</si>
  <si>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</si>
  <si>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</si>
  <si>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</si>
  <si>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</si>
  <si>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</si>
  <si>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</si>
  <si>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</si>
  <si>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</si>
  <si>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</si>
  <si>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</si>
  <si>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</si>
  <si>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</si>
  <si>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</si>
  <si>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</si>
  <si>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</si>
  <si>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</si>
  <si>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</si>
  <si>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</si>
  <si>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</si>
  <si>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</si>
  <si>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</si>
  <si>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</si>
  <si>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</si>
  <si>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</si>
  <si>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</si>
  <si>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</si>
  <si>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</si>
  <si>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</si>
  <si>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</si>
  <si>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</si>
  <si>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</si>
  <si>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</si>
  <si>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</si>
  <si>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</si>
  <si>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</si>
  <si>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</si>
  <si>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</si>
  <si>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</si>
  <si>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</si>
  <si>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</si>
  <si>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</si>
  <si>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</si>
  <si>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</si>
  <si>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</si>
  <si>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</si>
  <si>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</si>
  <si>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</si>
  <si>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</si>
  <si>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</si>
  <si>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</si>
  <si>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</si>
  <si>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</si>
  <si>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</si>
  <si>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</si>
  <si>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</si>
  <si>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</si>
  <si>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</si>
  <si>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</si>
  <si>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</si>
  <si>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</si>
  <si>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</si>
  <si>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</si>
  <si>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</si>
  <si>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</si>
  <si>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</si>
  <si>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</si>
  <si>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</si>
  <si>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</si>
  <si>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</si>
  <si>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</si>
  <si>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</si>
  <si>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</si>
  <si>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</si>
  <si>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</si>
  <si>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</si>
  <si>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</si>
  <si>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</si>
  <si>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</si>
  <si>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</si>
  <si>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</si>
  <si>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</si>
  <si>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</si>
  <si>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</si>
  <si>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</si>
  <si>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</si>
  <si>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</si>
  <si>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</si>
  <si>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</si>
  <si>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</si>
  <si>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</si>
  <si>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</si>
  <si>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</si>
  <si>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</si>
  <si>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</si>
  <si>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</si>
  <si>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</si>
  <si>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</si>
  <si>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</si>
  <si>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</si>
  <si>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</si>
  <si>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</si>
  <si>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</si>
  <si>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</si>
  <si>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</si>
  <si>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</si>
  <si>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</si>
  <si>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</si>
  <si>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</si>
  <si>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</si>
  <si>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</si>
  <si>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</si>
  <si>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</si>
  <si>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</si>
  <si>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</si>
  <si>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</si>
  <si>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</si>
  <si>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</si>
  <si>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</si>
  <si>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</si>
  <si>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</si>
  <si>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</si>
  <si>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</si>
  <si>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</si>
  <si>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</si>
  <si>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</si>
  <si>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</si>
  <si>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</si>
  <si>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</si>
  <si>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</si>
  <si>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</si>
  <si>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</si>
  <si>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</si>
  <si>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</si>
  <si>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</si>
  <si>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</si>
  <si>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</si>
  <si>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</si>
  <si>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</si>
  <si>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</si>
  <si>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</si>
  <si>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</si>
  <si>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</si>
  <si>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</si>
  <si>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</si>
  <si>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</si>
  <si>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</si>
  <si>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</si>
  <si>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</si>
  <si>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</si>
  <si>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</si>
  <si>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</si>
  <si>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</si>
  <si>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</si>
  <si>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</si>
  <si>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</si>
  <si>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</si>
  <si>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</si>
  <si>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</si>
  <si>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</si>
  <si>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</si>
  <si>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</si>
  <si>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</si>
  <si>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</si>
  <si>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</si>
  <si>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</si>
  <si>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</si>
  <si>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</si>
  <si>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</si>
  <si>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</si>
  <si>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</si>
  <si>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</si>
  <si>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</si>
  <si>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</si>
  <si>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</si>
  <si>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</si>
  <si>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</si>
  <si>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</si>
  <si>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</si>
  <si>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</si>
  <si>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</si>
  <si>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</si>
  <si>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</si>
  <si>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</si>
  <si>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</si>
  <si>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</si>
  <si>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</si>
  <si>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</si>
  <si>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</si>
  <si>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</si>
  <si>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</si>
  <si>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</si>
  <si>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</si>
  <si>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</si>
  <si>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</si>
  <si>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</si>
  <si>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</si>
  <si>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</si>
  <si>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</si>
  <si>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</si>
  <si>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</si>
  <si>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</si>
  <si>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</si>
  <si>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</si>
  <si>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</si>
  <si>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</si>
  <si>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</si>
  <si>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</si>
  <si>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</si>
  <si>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</si>
  <si>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</si>
  <si>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</si>
  <si>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</si>
  <si>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</si>
  <si>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</si>
  <si>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</si>
  <si>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</si>
  <si>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</si>
  <si>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</si>
  <si>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</si>
  <si>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</si>
  <si>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</si>
  <si>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</si>
  <si>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</si>
  <si>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</si>
  <si>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</si>
  <si>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</si>
  <si>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</si>
  <si>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</si>
  <si>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</si>
  <si>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</si>
  <si>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</si>
  <si>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</si>
  <si>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</si>
  <si>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</si>
  <si>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</si>
  <si>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</si>
  <si>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</si>
  <si>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</si>
  <si>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</si>
  <si>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</si>
  <si>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</si>
  <si>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</si>
  <si>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</si>
  <si>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</si>
  <si>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</si>
  <si>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</si>
  <si>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</si>
  <si>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</si>
  <si>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</si>
  <si>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</si>
  <si>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</si>
  <si>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</si>
  <si>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</si>
  <si>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</si>
  <si>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</si>
  <si>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</si>
  <si>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</si>
  <si>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</si>
  <si>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</si>
  <si>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</si>
  <si>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</si>
  <si>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</si>
  <si>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</si>
  <si>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</si>
  <si>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</si>
  <si>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</si>
  <si>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</si>
  <si>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</si>
  <si>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</si>
  <si>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</si>
  <si>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</si>
  <si>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</si>
  <si>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</si>
  <si>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</si>
  <si>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</si>
  <si>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</si>
  <si>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</si>
  <si>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</si>
  <si>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</si>
  <si>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</si>
  <si>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</si>
  <si>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</si>
  <si>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</si>
  <si>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</si>
  <si>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</si>
  <si>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</si>
  <si>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</si>
  <si>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</si>
  <si>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</si>
  <si>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</si>
  <si>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</si>
  <si>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</si>
  <si>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</si>
  <si>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</si>
  <si>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</si>
  <si>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</si>
  <si>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</si>
  <si>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</si>
  <si>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</si>
  <si>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</si>
  <si>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</si>
  <si>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</si>
  <si>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</si>
  <si>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</si>
  <si>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</si>
  <si>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</si>
  <si>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</si>
  <si>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</si>
  <si>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</si>
  <si>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</si>
  <si>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</si>
  <si>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</si>
  <si>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</si>
  <si>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</si>
  <si>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</si>
  <si>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</si>
  <si>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</si>
  <si>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</si>
  <si>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</si>
  <si>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</si>
  <si>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</si>
  <si>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</si>
  <si>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</si>
  <si>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</si>
  <si>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</si>
  <si>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</si>
  <si>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</si>
  <si>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</si>
  <si>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</si>
  <si>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</si>
  <si>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</si>
  <si>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</si>
  <si>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</si>
  <si>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</si>
  <si>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</si>
  <si>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</si>
  <si>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</si>
  <si>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</si>
  <si>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</si>
  <si>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</si>
  <si>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</si>
  <si>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</si>
  <si>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</si>
  <si>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</si>
  <si>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</si>
  <si>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</si>
  <si>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</si>
  <si>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</si>
  <si>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</si>
  <si>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</si>
  <si>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</si>
  <si>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</si>
  <si>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</si>
  <si>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</si>
  <si>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</si>
  <si>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</si>
  <si>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</si>
  <si>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</si>
  <si>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</si>
  <si>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</si>
  <si>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</si>
  <si>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</si>
  <si>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</si>
  <si>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</si>
  <si>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</si>
  <si>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</si>
  <si>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</si>
  <si>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</si>
  <si>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</si>
  <si>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</si>
  <si>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</si>
  <si>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</si>
  <si>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</si>
  <si>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</si>
  <si>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</si>
  <si>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</si>
  <si>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</si>
  <si>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</si>
  <si>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</si>
  <si>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</si>
  <si>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</si>
  <si>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</si>
  <si>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</si>
  <si>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</si>
  <si>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</si>
  <si>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</si>
  <si>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</si>
  <si>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</si>
  <si>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</si>
  <si>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</si>
  <si>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</si>
  <si>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</si>
  <si>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</si>
  <si>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</si>
  <si>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</si>
  <si>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</si>
  <si>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</si>
  <si>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</si>
  <si>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</si>
  <si>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</si>
  <si>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</si>
  <si>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</si>
  <si>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</si>
  <si>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</si>
  <si>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</si>
  <si>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</si>
  <si>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</si>
  <si>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</si>
  <si>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</si>
  <si>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</si>
  <si>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</si>
  <si>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</si>
  <si>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</si>
  <si>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</si>
  <si>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</si>
  <si>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</si>
  <si>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</si>
  <si>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</si>
  <si>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</si>
  <si>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</si>
  <si>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</si>
  <si>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</si>
  <si>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</si>
  <si>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</si>
  <si>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</si>
  <si>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</si>
  <si>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</si>
  <si>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</si>
  <si>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</si>
  <si>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</si>
  <si>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</si>
  <si>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</si>
  <si>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</si>
  <si>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</si>
  <si>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</si>
  <si>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</si>
  <si>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</si>
  <si>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</si>
  <si>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</si>
  <si>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</si>
  <si>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</si>
  <si>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</si>
  <si>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</si>
  <si>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</si>
  <si>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</si>
  <si>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</si>
  <si>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</si>
  <si>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</si>
  <si>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</si>
  <si>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</si>
  <si>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</si>
  <si>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</si>
  <si>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</si>
  <si>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</si>
  <si>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</si>
  <si>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</si>
  <si>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</si>
  <si>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</si>
  <si>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</si>
  <si>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</si>
  <si>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</si>
  <si>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</si>
  <si>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</si>
  <si>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</si>
  <si>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</si>
  <si>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</si>
  <si>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</si>
  <si>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</si>
  <si>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</si>
  <si>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</si>
  <si>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</si>
  <si>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</si>
  <si>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</si>
  <si>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</si>
  <si>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</si>
  <si>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</si>
  <si>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</si>
  <si>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</si>
  <si>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</si>
  <si>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</si>
  <si>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</si>
  <si>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</si>
  <si>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</si>
  <si>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</si>
  <si>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</si>
  <si>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</si>
  <si>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</si>
  <si>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</si>
  <si>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</si>
  <si>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</si>
  <si>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</si>
  <si>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</si>
  <si>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</si>
  <si>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</si>
  <si>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</si>
  <si>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</si>
  <si>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</si>
  <si>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</si>
  <si>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</si>
  <si>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</si>
  <si>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</si>
  <si>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</si>
  <si>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</si>
  <si>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</si>
  <si>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</si>
  <si>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</si>
  <si>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</si>
  <si>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</si>
  <si>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</si>
  <si>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</si>
  <si>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</si>
  <si>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</si>
  <si>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</si>
  <si>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</si>
  <si>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</si>
  <si>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</si>
  <si>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</si>
  <si>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</si>
  <si>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</si>
  <si>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</si>
  <si>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</si>
  <si>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</si>
  <si>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</si>
  <si>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</si>
  <si>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</si>
  <si>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</si>
  <si>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</si>
  <si>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</si>
  <si>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</si>
  <si>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</si>
  <si>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</si>
  <si>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</si>
  <si>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</si>
  <si>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</si>
  <si>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</si>
  <si>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</si>
  <si>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</si>
  <si>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</si>
  <si>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</si>
  <si>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</si>
  <si>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</si>
  <si>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</si>
  <si>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</si>
  <si>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</si>
  <si>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</si>
  <si>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</si>
  <si>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</si>
  <si>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</si>
  <si>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</si>
  <si>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</si>
  <si>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</si>
  <si>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</si>
  <si>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</si>
  <si>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</si>
  <si>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</si>
  <si>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</si>
  <si>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</si>
  <si>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</si>
  <si>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</si>
  <si>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</si>
  <si>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</si>
  <si>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</si>
  <si>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</si>
  <si>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</si>
  <si>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</si>
  <si>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</si>
  <si>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</si>
  <si>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</si>
  <si>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</si>
  <si>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</si>
  <si>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</si>
  <si>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</si>
  <si>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</si>
  <si>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</si>
  <si>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</si>
  <si>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</si>
  <si>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</si>
  <si>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</si>
  <si>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</si>
  <si>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</si>
  <si>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</si>
  <si>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</si>
  <si>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</si>
  <si>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</si>
  <si>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</si>
  <si>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</si>
  <si>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</si>
  <si>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</si>
  <si>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</si>
  <si>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</si>
  <si>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</si>
  <si>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</si>
  <si>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</si>
  <si>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</si>
  <si>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</si>
  <si>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</si>
  <si>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</si>
  <si>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</si>
  <si>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</si>
  <si>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</si>
  <si>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</si>
  <si>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</si>
  <si>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</si>
  <si>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</si>
  <si>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</si>
  <si>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</si>
  <si>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</si>
  <si>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</si>
  <si>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</si>
  <si>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</si>
  <si>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</si>
  <si>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</si>
  <si>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</si>
  <si>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</si>
  <si>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</si>
  <si>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</si>
  <si>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</si>
  <si>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</si>
  <si>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</si>
  <si>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</si>
  <si>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</si>
  <si>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</si>
  <si>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</si>
  <si>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</si>
  <si>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</si>
  <si>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</si>
  <si>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</si>
  <si>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</si>
  <si>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</si>
  <si>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</si>
  <si>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</si>
  <si>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</si>
  <si>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</si>
  <si>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</si>
  <si>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</si>
  <si>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</si>
  <si>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</si>
  <si>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</si>
  <si>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</si>
  <si>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</si>
  <si>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</si>
  <si>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</si>
  <si>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</si>
  <si>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</si>
  <si>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</si>
  <si>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</si>
  <si>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</si>
  <si>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</si>
  <si>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</si>
  <si>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</si>
  <si>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</si>
  <si>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</si>
  <si>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</si>
  <si>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</si>
  <si>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</si>
  <si>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</si>
  <si>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</si>
  <si>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</si>
  <si>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</si>
  <si>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</si>
  <si>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</si>
  <si>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</si>
  <si>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</si>
  <si>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</si>
  <si>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</si>
  <si>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</si>
  <si>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</si>
  <si>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</si>
  <si>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</si>
  <si>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</si>
  <si>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</si>
  <si>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</si>
  <si>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</si>
  <si>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</si>
  <si>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</si>
  <si>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</si>
  <si>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</si>
  <si>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</si>
  <si>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</si>
  <si>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</si>
  <si>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</si>
  <si>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</si>
  <si>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</si>
  <si>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</si>
  <si>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</si>
  <si>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</si>
  <si>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</si>
  <si>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</si>
  <si>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</si>
  <si>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</si>
  <si>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</si>
  <si>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</si>
  <si>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</si>
  <si>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</si>
  <si>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</si>
  <si>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</si>
  <si>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</si>
  <si>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</si>
  <si>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</si>
  <si>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</si>
  <si>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</si>
  <si>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</si>
  <si>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</si>
  <si>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</si>
  <si>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</si>
  <si>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</si>
  <si>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</si>
  <si>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</si>
  <si>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</si>
  <si>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</si>
  <si>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</si>
  <si>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</si>
  <si>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</si>
  <si>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</si>
  <si>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</si>
  <si>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</si>
  <si>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</si>
  <si>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</si>
  <si>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</si>
  <si>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</si>
  <si>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</si>
  <si>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</si>
  <si>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</si>
  <si>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</si>
  <si>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</si>
  <si>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</si>
  <si>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</si>
  <si>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</si>
  <si>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</si>
  <si>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</si>
  <si>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</si>
  <si>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</si>
  <si>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</si>
  <si>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</si>
  <si>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</si>
  <si>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</si>
  <si>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</si>
  <si>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</si>
  <si>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</si>
  <si>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</si>
  <si>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</si>
  <si>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</si>
  <si>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</si>
  <si>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</si>
  <si>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</si>
  <si>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</si>
  <si>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</si>
  <si>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</si>
  <si>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</si>
  <si>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</si>
  <si>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</si>
  <si>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</si>
  <si>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</si>
  <si>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</si>
  <si>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</si>
  <si>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</si>
  <si>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</si>
  <si>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</si>
  <si>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</si>
  <si>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</si>
  <si>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</si>
  <si>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</si>
  <si>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</si>
  <si>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</si>
  <si>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</si>
  <si>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</si>
  <si>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</si>
  <si>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</si>
  <si>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</si>
  <si>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</si>
  <si>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</si>
  <si>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</si>
  <si>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</si>
  <si>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</si>
  <si>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</si>
  <si>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</si>
  <si>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</si>
  <si>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</si>
  <si>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</si>
  <si>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</si>
  <si>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</si>
  <si>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</si>
  <si>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</si>
  <si>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</si>
  <si>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</si>
  <si>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</si>
  <si>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</si>
  <si>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</si>
  <si>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</si>
  <si>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</si>
  <si>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</si>
  <si>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</si>
  <si>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</si>
  <si>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</si>
  <si>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</si>
  <si>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</si>
  <si>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</si>
  <si>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</si>
  <si>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</si>
  <si>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</si>
  <si>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</si>
  <si>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</si>
  <si>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</si>
  <si>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</si>
  <si>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</si>
  <si>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</si>
  <si>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</si>
  <si>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</si>
  <si>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</si>
  <si>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</si>
  <si>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</si>
  <si>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</si>
  <si>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</si>
  <si>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</si>
  <si>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</si>
  <si>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</si>
  <si>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</si>
  <si>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</si>
  <si>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</si>
  <si>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</si>
  <si>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</si>
  <si>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</si>
  <si>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</si>
  <si>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</si>
  <si>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</si>
  <si>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</si>
  <si>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</si>
  <si>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</si>
  <si>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</si>
  <si>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</si>
  <si>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</si>
  <si>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</si>
  <si>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</si>
  <si>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</si>
  <si>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</si>
  <si>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</si>
  <si>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</si>
  <si>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</si>
  <si>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</si>
  <si>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</si>
  <si>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</si>
  <si>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</si>
  <si>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</si>
  <si>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</si>
  <si>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</si>
  <si>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</si>
  <si>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</si>
  <si>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</si>
  <si>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</si>
  <si>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</si>
  <si>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</si>
  <si>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</si>
  <si>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</si>
  <si>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</si>
  <si>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</si>
  <si>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</si>
  <si>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</si>
  <si>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</si>
  <si>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</si>
  <si>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</si>
  <si>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</si>
  <si>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</si>
  <si>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</si>
  <si>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</si>
  <si>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</si>
  <si>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</si>
  <si>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</si>
  <si>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</si>
  <si>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</si>
  <si>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</si>
  <si>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</si>
  <si>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</si>
  <si>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</si>
  <si>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</si>
  <si>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</si>
  <si>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</si>
  <si>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</si>
  <si>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</si>
  <si>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</si>
  <si>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</si>
  <si>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</si>
  <si>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</si>
  <si>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</si>
  <si>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</si>
  <si>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</si>
  <si>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</si>
  <si>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</si>
  <si>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</si>
  <si>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</si>
  <si>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</si>
  <si>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</si>
  <si>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</si>
  <si>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</si>
  <si>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</si>
  <si>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</si>
  <si>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</si>
  <si>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</si>
  <si>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</si>
  <si>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</si>
  <si>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</si>
  <si>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</si>
  <si>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</si>
  <si>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</si>
  <si>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</si>
  <si>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</si>
  <si>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</si>
  <si>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</si>
  <si>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</si>
  <si>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</si>
  <si>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</si>
  <si>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</si>
  <si>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</si>
  <si>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</si>
  <si>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</si>
  <si>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</si>
  <si>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</si>
  <si>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</si>
  <si>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</si>
  <si>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</si>
  <si>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</si>
  <si>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</si>
  <si>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</si>
  <si>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</si>
  <si>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</si>
  <si>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</si>
  <si>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</si>
  <si>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</si>
  <si>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</si>
  <si>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</si>
  <si>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</si>
  <si>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</si>
  <si>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</si>
  <si>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</si>
  <si>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</si>
  <si>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</si>
  <si>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</si>
  <si>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</si>
  <si>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</si>
  <si>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</si>
  <si>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</si>
  <si>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</si>
  <si>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</si>
  <si>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</si>
  <si>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</si>
  <si>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</si>
  <si>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</si>
  <si>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</si>
  <si>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</si>
  <si>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</si>
  <si>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</si>
  <si>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</si>
  <si>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</si>
  <si>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</si>
  <si>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</si>
  <si>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</si>
  <si>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</si>
  <si>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</si>
  <si>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</si>
  <si>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</si>
  <si>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</si>
  <si>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</si>
  <si>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</si>
  <si>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</si>
  <si>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</si>
  <si>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</si>
  <si>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</si>
  <si>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</si>
  <si>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</si>
  <si>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</si>
  <si>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</si>
  <si>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</si>
  <si>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</si>
  <si>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</si>
  <si>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</si>
  <si>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</si>
  <si>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</si>
  <si>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</si>
  <si>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</si>
  <si>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</si>
  <si>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</si>
  <si>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</si>
  <si>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</si>
  <si>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</si>
  <si>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</si>
  <si>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</si>
  <si>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</si>
  <si>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</si>
  <si>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</si>
  <si>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</si>
  <si>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</si>
  <si>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</si>
  <si>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</si>
  <si>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</si>
  <si>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</si>
  <si>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</si>
  <si>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</si>
  <si>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</si>
  <si>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</si>
  <si>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</si>
  <si>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</si>
  <si>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</si>
  <si>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</si>
  <si>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</si>
  <si>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</si>
  <si>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</si>
  <si>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</si>
  <si>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</si>
  <si>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</si>
  <si>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</si>
  <si>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</si>
  <si>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</si>
  <si>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</si>
  <si>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</si>
  <si>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</si>
  <si>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</si>
  <si>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</si>
  <si>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</si>
  <si>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</si>
  <si>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</si>
  <si>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</si>
  <si>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</si>
  <si>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</si>
  <si>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</si>
  <si>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</si>
  <si>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</si>
  <si>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</si>
  <si>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</si>
  <si>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</si>
  <si>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</si>
  <si>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</si>
  <si>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</si>
  <si>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</si>
  <si>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</si>
  <si>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</si>
  <si>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</si>
  <si>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</si>
  <si>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</si>
  <si>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</si>
  <si>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</si>
  <si>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</si>
  <si>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</si>
  <si>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</si>
  <si>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</si>
  <si>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</si>
  <si>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</si>
  <si>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</si>
  <si>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</si>
  <si>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</si>
  <si>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</si>
  <si>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</si>
  <si>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</si>
  <si>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</si>
  <si>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</si>
  <si>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</si>
  <si>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</si>
  <si>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</si>
  <si>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</si>
  <si>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</si>
  <si>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</si>
  <si>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</si>
  <si>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</si>
  <si>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</si>
  <si>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</si>
  <si>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</si>
  <si>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</si>
  <si>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</si>
  <si>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</si>
  <si>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</si>
  <si>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</si>
  <si>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</si>
  <si>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</si>
  <si>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</si>
  <si>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</si>
  <si>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</si>
  <si>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</si>
  <si>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</si>
  <si>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</si>
  <si>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</si>
  <si>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</si>
  <si>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</si>
  <si>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</si>
  <si>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</si>
  <si>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</si>
  <si>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</si>
  <si>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</si>
  <si>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</si>
  <si>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</si>
  <si>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</si>
  <si>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</si>
  <si>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</si>
  <si>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</si>
  <si>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</si>
  <si>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</si>
  <si>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</si>
  <si>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</si>
  <si>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</si>
  <si>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</si>
  <si>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</si>
  <si>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</si>
  <si>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</si>
  <si>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</si>
  <si>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</si>
  <si>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</si>
  <si>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</si>
  <si>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</si>
  <si>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</si>
  <si>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</si>
  <si>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</si>
  <si>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</si>
  <si>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</si>
  <si>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</si>
  <si>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</si>
  <si>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</si>
  <si>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</si>
  <si>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</si>
  <si>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</si>
  <si>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</si>
  <si>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</si>
  <si>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</si>
  <si>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</si>
  <si>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</si>
  <si>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</si>
  <si>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</si>
  <si>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</si>
  <si>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</si>
  <si>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</si>
  <si>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</si>
  <si>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</si>
  <si>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</si>
  <si>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</si>
  <si>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</si>
  <si>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</si>
  <si>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</si>
  <si>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</si>
  <si>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</si>
  <si>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</si>
  <si>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</si>
  <si>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</si>
  <si>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</si>
  <si>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</si>
  <si>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</si>
  <si>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</si>
  <si>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</si>
  <si>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</si>
  <si>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</si>
  <si>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</si>
  <si>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</si>
  <si>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</si>
  <si>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</si>
  <si>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</si>
  <si>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</si>
  <si>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</si>
  <si>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</si>
  <si>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</si>
  <si>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</si>
  <si>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</si>
  <si>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</si>
  <si>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</si>
  <si>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</si>
  <si>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</si>
  <si>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</si>
  <si>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</si>
  <si>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</si>
  <si>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</si>
  <si>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</si>
  <si>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</si>
  <si>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</si>
  <si>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</si>
  <si>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</si>
  <si>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</si>
  <si>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</si>
  <si>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</si>
  <si>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</si>
  <si>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</si>
  <si>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</si>
  <si>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</si>
  <si>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</si>
  <si>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</si>
  <si>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</si>
  <si>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</si>
  <si>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</si>
  <si>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</si>
  <si>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</si>
  <si>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</si>
  <si>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</si>
  <si>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</si>
  <si>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</si>
  <si>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</si>
  <si>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</si>
  <si>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</si>
  <si>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</si>
  <si>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</si>
  <si>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</si>
  <si>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</si>
  <si>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</si>
  <si>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</si>
  <si>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</si>
  <si>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</si>
  <si>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</si>
  <si>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</si>
  <si>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</si>
  <si>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</si>
  <si>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</si>
  <si>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</si>
  <si>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</si>
  <si>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</si>
  <si>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</si>
  <si>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</si>
  <si>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</si>
  <si>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</si>
  <si>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</si>
  <si>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</si>
  <si>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</si>
  <si>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</si>
  <si>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</si>
  <si>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</si>
  <si>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</si>
  <si>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</si>
  <si>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</si>
  <si>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</si>
  <si>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</si>
  <si>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</si>
  <si>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</si>
  <si>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</si>
  <si>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</si>
  <si>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</si>
  <si>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</si>
  <si>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</si>
  <si>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</si>
  <si>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</si>
  <si>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</si>
  <si>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</si>
  <si>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</si>
  <si>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</si>
  <si>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</si>
  <si>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</si>
  <si>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</si>
  <si>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</si>
  <si>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</si>
  <si>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</si>
  <si>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</si>
  <si>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</si>
  <si>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</si>
  <si>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</si>
  <si>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</si>
  <si>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</si>
  <si>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</si>
  <si>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</si>
  <si>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</si>
  <si>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</si>
  <si>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</si>
  <si>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</si>
  <si>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</si>
  <si>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</si>
  <si>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</si>
  <si>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</si>
  <si>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</si>
  <si>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</si>
  <si>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</si>
  <si>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</si>
  <si>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</si>
  <si>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</si>
  <si>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</si>
  <si>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</si>
  <si>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</si>
  <si>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</si>
  <si>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</si>
  <si>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</si>
  <si>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</si>
  <si>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</si>
  <si>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</si>
  <si>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</si>
  <si>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</si>
  <si>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</si>
  <si>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</si>
  <si>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</si>
  <si>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</si>
  <si>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</si>
  <si>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</si>
  <si>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</si>
  <si>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</si>
  <si>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</si>
  <si>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</si>
  <si>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</si>
  <si>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</si>
  <si>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</si>
  <si>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</si>
  <si>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</si>
  <si>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</si>
  <si>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</si>
  <si>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</si>
  <si>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</si>
  <si>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</si>
  <si>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</si>
  <si>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</si>
  <si>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</si>
  <si>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</si>
  <si>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</si>
  <si>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</si>
  <si>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</si>
  <si>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</si>
  <si>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</si>
  <si>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</si>
  <si>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</si>
  <si>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</si>
  <si>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</si>
  <si>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</si>
  <si>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</si>
  <si>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</si>
  <si>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</si>
  <si>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</si>
  <si>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</si>
  <si>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</si>
  <si>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</si>
  <si>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</si>
  <si>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</si>
  <si>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</si>
  <si>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</si>
  <si>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</si>
  <si>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</si>
  <si>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</si>
  <si>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</si>
  <si>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</si>
  <si>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</si>
  <si>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</si>
  <si>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</si>
  <si>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</si>
  <si>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</si>
  <si>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</si>
  <si>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</si>
  <si>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</si>
  <si>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</si>
  <si>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</si>
  <si>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</si>
  <si>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</si>
  <si>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</si>
  <si>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</si>
  <si>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</si>
  <si>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</si>
  <si>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</si>
  <si>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</si>
  <si>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</si>
  <si>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</si>
  <si>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</si>
  <si>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</si>
  <si>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</si>
  <si>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</si>
  <si>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</si>
  <si>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</si>
  <si>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</si>
  <si>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</si>
  <si>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</si>
  <si>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</si>
  <si>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</si>
  <si>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</si>
  <si>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</si>
  <si>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</si>
  <si>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</si>
  <si>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</si>
  <si>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</si>
  <si>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</si>
  <si>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</si>
  <si>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</si>
  <si>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</si>
  <si>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</si>
  <si>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</si>
  <si>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</si>
  <si>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</si>
  <si>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</si>
  <si>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</si>
  <si>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</si>
  <si>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</si>
  <si>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</si>
  <si>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</si>
  <si>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</si>
  <si>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</si>
  <si>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</si>
  <si>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</si>
  <si>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</si>
  <si>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</si>
  <si>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</si>
  <si>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</si>
  <si>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</si>
  <si>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</si>
  <si>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</si>
  <si>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</si>
  <si>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</si>
  <si>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</si>
  <si>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</si>
  <si>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</si>
  <si>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</si>
  <si>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</si>
  <si>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</si>
  <si>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</si>
  <si>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</si>
  <si>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</si>
  <si>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</si>
  <si>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</si>
  <si>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</si>
  <si>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</si>
  <si>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</si>
  <si>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</si>
  <si>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</si>
  <si>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</si>
  <si>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</si>
  <si>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</si>
  <si>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</si>
  <si>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</si>
  <si>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</si>
  <si>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</si>
  <si>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</si>
  <si>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</si>
  <si>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</si>
  <si>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</si>
  <si>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</si>
  <si>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</si>
  <si>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</si>
  <si>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</si>
  <si>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</si>
  <si>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</si>
  <si>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</si>
  <si>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</si>
  <si>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</si>
  <si>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</si>
  <si>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</si>
  <si>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</si>
  <si>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</si>
  <si>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</si>
  <si>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</si>
  <si>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</si>
  <si>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</si>
  <si>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</si>
  <si>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</si>
  <si>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</si>
  <si>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</si>
  <si>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</si>
  <si>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</si>
  <si>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</si>
  <si>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</si>
  <si>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</si>
  <si>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</si>
  <si>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</si>
  <si>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</si>
  <si>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</si>
  <si>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</si>
  <si>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</si>
  <si>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</si>
  <si>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</si>
  <si>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</si>
  <si>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</si>
  <si>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</si>
  <si>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</si>
  <si>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</si>
  <si>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</si>
  <si>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</si>
  <si>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</si>
  <si>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</si>
  <si>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</si>
  <si>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</si>
  <si>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</si>
  <si>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</si>
  <si>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</si>
  <si>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</si>
  <si>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</si>
  <si>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</si>
  <si>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</si>
  <si>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</si>
  <si>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</si>
  <si>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</si>
  <si>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</si>
  <si>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</si>
  <si>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</si>
  <si>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</si>
  <si>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</si>
  <si>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</si>
  <si>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</si>
  <si>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</si>
  <si>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</si>
  <si>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</si>
  <si>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</si>
  <si>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</si>
  <si>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</si>
  <si>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</si>
  <si>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</si>
  <si>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</si>
  <si>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</si>
  <si>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</si>
  <si>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</si>
  <si>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</si>
  <si>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</si>
  <si>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</si>
  <si>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</si>
  <si>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</si>
  <si>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</si>
  <si>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</si>
  <si>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</si>
  <si>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</si>
  <si>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</si>
  <si>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</si>
  <si>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</si>
  <si>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</si>
  <si>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</si>
  <si>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</si>
  <si>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</si>
  <si>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</si>
  <si>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</si>
  <si>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</si>
  <si>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</si>
  <si>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</si>
  <si>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</si>
  <si>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</si>
  <si>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</si>
  <si>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</si>
  <si>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</si>
  <si>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</si>
  <si>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</si>
  <si>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</si>
  <si>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</si>
  <si>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</si>
  <si>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</si>
  <si>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</si>
  <si>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</si>
  <si>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</si>
  <si>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</si>
  <si>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</si>
  <si>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</si>
  <si>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</si>
  <si>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</si>
  <si>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</si>
  <si>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</si>
  <si>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</si>
  <si>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</si>
  <si>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</si>
  <si>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</si>
  <si>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</si>
  <si>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</si>
  <si>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</si>
  <si>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</si>
  <si>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</si>
  <si>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</si>
  <si>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</si>
  <si>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</si>
  <si>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</si>
  <si>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</si>
  <si>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</si>
  <si>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</si>
  <si>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</si>
  <si>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</si>
  <si>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</si>
  <si>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</si>
  <si>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</si>
  <si>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</si>
  <si>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</si>
  <si>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</si>
  <si>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</si>
  <si>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</si>
  <si>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</si>
  <si>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</si>
  <si>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</si>
  <si>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</si>
  <si>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</si>
  <si>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</si>
  <si>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</si>
  <si>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</si>
  <si>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</si>
  <si>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</si>
  <si>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</si>
  <si>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</si>
  <si>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</si>
  <si>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</si>
  <si>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</si>
  <si>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</si>
  <si>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</si>
  <si>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</si>
  <si>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</si>
  <si>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</si>
  <si>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</si>
  <si>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</si>
  <si>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</si>
  <si>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</si>
  <si>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</si>
  <si>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</si>
  <si>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</si>
  <si>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</si>
  <si>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</si>
  <si>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</si>
  <si>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</si>
  <si>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</si>
  <si>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</si>
  <si>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</si>
  <si>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</si>
  <si>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</si>
  <si>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</si>
  <si>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</si>
  <si>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</si>
  <si>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</si>
  <si>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</si>
  <si>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</si>
  <si>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</si>
  <si>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</si>
  <si>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</si>
  <si>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</si>
  <si>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</si>
  <si>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</si>
  <si>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</si>
  <si>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</si>
  <si>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</si>
  <si>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</si>
  <si>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</si>
  <si>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</si>
  <si>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</si>
  <si>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</si>
  <si>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</si>
  <si>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</si>
  <si>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</si>
  <si>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</si>
  <si>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</si>
  <si>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</si>
  <si>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</si>
  <si>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</si>
  <si>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</si>
  <si>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</si>
  <si>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</si>
  <si>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</si>
  <si>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</si>
  <si>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</si>
  <si>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</si>
  <si>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</si>
  <si>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</si>
  <si>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</si>
  <si>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</si>
  <si>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</si>
  <si>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</si>
  <si>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</si>
  <si>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</si>
  <si>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</si>
  <si>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</si>
  <si>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</si>
  <si>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</si>
  <si>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</si>
  <si>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</si>
  <si>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</si>
  <si>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</si>
  <si>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</si>
  <si>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</si>
  <si>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</si>
  <si>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</si>
  <si>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</si>
  <si>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</si>
  <si>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</si>
  <si>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</si>
  <si>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</si>
  <si>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</si>
  <si>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</si>
  <si>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</si>
  <si>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</si>
  <si>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</si>
  <si>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</si>
  <si>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</si>
  <si>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</si>
  <si>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</si>
  <si>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</si>
  <si>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</si>
  <si>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</si>
  <si>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</si>
  <si>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</si>
  <si>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</si>
  <si>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</si>
  <si>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</si>
  <si>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</si>
  <si>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</si>
  <si>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</si>
  <si>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</si>
  <si>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</si>
  <si>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</si>
  <si>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</si>
  <si>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</si>
  <si>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</si>
  <si>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</si>
  <si>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</si>
  <si>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</si>
  <si>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</si>
  <si>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</si>
  <si>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</si>
  <si>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</si>
  <si>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</si>
  <si>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</si>
  <si>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</si>
  <si>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</si>
  <si>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</si>
  <si>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</si>
  <si>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</si>
  <si>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</si>
  <si>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</si>
  <si>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</si>
  <si>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</si>
  <si>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</si>
  <si>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</si>
  <si>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</si>
  <si>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</si>
  <si>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</si>
  <si>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</si>
  <si>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</si>
  <si>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</si>
  <si>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</si>
  <si>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</si>
  <si>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</si>
  <si>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</si>
  <si>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</si>
  <si>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</si>
  <si>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</si>
  <si>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</si>
  <si>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</si>
  <si>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</si>
  <si>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</si>
  <si>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</si>
  <si>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</si>
  <si>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</si>
  <si>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</si>
  <si>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</si>
  <si>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</si>
  <si>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</si>
  <si>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</si>
  <si>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</si>
  <si>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</si>
  <si>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</si>
  <si>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</si>
  <si>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</si>
  <si>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</si>
  <si>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</si>
  <si>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</si>
  <si>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</si>
  <si>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</si>
  <si>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</si>
  <si>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</si>
  <si>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</si>
  <si>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</si>
  <si>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</si>
  <si>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</si>
  <si>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</si>
  <si>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</si>
  <si>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</si>
  <si>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</si>
  <si>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</si>
  <si>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</si>
  <si>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</si>
  <si>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</si>
  <si>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</si>
  <si>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</si>
  <si>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</si>
  <si>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</si>
  <si>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</si>
  <si>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</si>
  <si>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</si>
  <si>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</si>
  <si>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</si>
  <si>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</si>
  <si>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</si>
  <si>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</si>
  <si>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</si>
  <si>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</si>
  <si>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</si>
  <si>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</si>
  <si>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</si>
  <si>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</si>
  <si>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</si>
  <si>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</si>
  <si>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</si>
  <si>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</si>
  <si>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</si>
  <si>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</si>
  <si>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</si>
  <si>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</si>
  <si>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</si>
  <si>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</si>
  <si>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</si>
  <si>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</si>
  <si>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</si>
  <si>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</si>
  <si>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</si>
  <si>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</si>
  <si>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</si>
  <si>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</si>
  <si>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</si>
  <si>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</si>
  <si>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</si>
  <si>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</si>
  <si>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</si>
  <si>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</si>
  <si>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</si>
  <si>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</si>
  <si>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</si>
  <si>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</si>
  <si>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</si>
  <si>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</si>
  <si>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</si>
  <si>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</si>
  <si>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</si>
  <si>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</si>
  <si>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</si>
  <si>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</si>
  <si>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</si>
  <si>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</si>
  <si>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</si>
  <si>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</si>
  <si>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</si>
  <si>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</si>
  <si>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</si>
  <si>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</si>
  <si>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</si>
  <si>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</si>
  <si>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</si>
  <si>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</si>
  <si>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</si>
  <si>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</si>
  <si>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</si>
  <si>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</si>
  <si>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</si>
  <si>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</si>
  <si>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</si>
  <si>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</si>
  <si>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</si>
  <si>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</si>
  <si>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</si>
  <si>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</si>
  <si>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</si>
  <si>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</si>
  <si>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</si>
  <si>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</si>
  <si>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</si>
  <si>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</si>
  <si>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</si>
  <si>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</si>
  <si>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</si>
  <si>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</si>
  <si>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</si>
  <si>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</si>
  <si>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</si>
  <si>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</si>
  <si>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</si>
  <si>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</si>
  <si>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</si>
  <si>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</si>
  <si>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</si>
  <si>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</si>
  <si>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</si>
  <si>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</si>
  <si>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</si>
  <si>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</si>
  <si>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</si>
  <si>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</si>
  <si>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</si>
  <si>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</si>
  <si>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</si>
  <si>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</si>
  <si>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</si>
  <si>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</si>
  <si>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</si>
  <si>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</si>
  <si>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</si>
  <si>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</si>
  <si>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</si>
  <si>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</si>
  <si>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</si>
  <si>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</si>
  <si>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</si>
  <si>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</si>
  <si>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</si>
  <si>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</si>
  <si>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</si>
  <si>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</si>
  <si>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</si>
  <si>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</si>
  <si>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</si>
  <si>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</si>
  <si>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</si>
  <si>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</si>
  <si>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</si>
  <si>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</si>
  <si>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</si>
  <si>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</si>
  <si>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</si>
  <si>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</si>
  <si>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</si>
  <si>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</si>
  <si>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</si>
  <si>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</si>
  <si>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</si>
  <si>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</si>
  <si>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</si>
  <si>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</si>
  <si>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</si>
  <si>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</si>
  <si>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</si>
  <si>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</si>
  <si>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</si>
  <si>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</si>
  <si>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</si>
  <si>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</si>
  <si>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</si>
  <si>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</si>
  <si>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</si>
  <si>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</si>
  <si>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</si>
  <si>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</si>
  <si>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</si>
  <si>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</si>
  <si>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</si>
  <si>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</si>
  <si>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</si>
  <si>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</si>
  <si>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</si>
  <si>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</si>
  <si>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</si>
  <si>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</si>
  <si>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</si>
  <si>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</si>
  <si>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</si>
  <si>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</si>
  <si>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</si>
  <si>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</si>
  <si>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</si>
  <si>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</si>
  <si>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</si>
  <si>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</si>
  <si>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</si>
  <si>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</si>
  <si>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</si>
  <si>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</si>
  <si>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</si>
  <si>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</si>
  <si>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</si>
  <si>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</si>
  <si>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</si>
  <si>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</si>
  <si>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</si>
  <si>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</si>
  <si>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</si>
  <si>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</si>
  <si>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</si>
  <si>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</si>
  <si>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</si>
  <si>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</si>
  <si>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</si>
  <si>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</si>
  <si>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</si>
  <si>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</si>
  <si>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</si>
  <si>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</si>
  <si>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</si>
  <si>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</si>
  <si>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</si>
  <si>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</si>
  <si>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</si>
  <si>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</si>
  <si>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</si>
  <si>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</si>
  <si>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</si>
  <si>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</si>
  <si>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</si>
  <si>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</si>
  <si>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</si>
  <si>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</si>
  <si>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</si>
  <si>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</si>
  <si>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</si>
  <si>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</si>
  <si>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</si>
  <si>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</si>
  <si>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</si>
  <si>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</si>
  <si>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</si>
  <si>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</si>
  <si>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</si>
  <si>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</si>
  <si>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</si>
  <si>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</si>
  <si>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</si>
  <si>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</si>
  <si>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</si>
  <si>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</si>
  <si>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</si>
  <si>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</si>
  <si>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</si>
  <si>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</si>
  <si>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</si>
  <si>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</si>
  <si>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</si>
  <si>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</si>
  <si>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</si>
  <si>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</si>
  <si>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</si>
  <si>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</si>
  <si>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</si>
  <si>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</si>
  <si>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</si>
  <si>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</si>
  <si>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</si>
  <si>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</si>
  <si>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</si>
  <si>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</si>
  <si>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</si>
  <si>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</si>
  <si>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</si>
  <si>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</si>
  <si>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</si>
  <si>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</si>
  <si>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</si>
  <si>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</si>
  <si>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</si>
  <si>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</si>
  <si>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</si>
  <si>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</si>
  <si>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</si>
  <si>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</si>
  <si>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</si>
  <si>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</si>
  <si>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</si>
  <si>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</si>
  <si>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</si>
  <si>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</si>
  <si>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</si>
  <si>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</si>
  <si>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</si>
  <si>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</si>
  <si>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</si>
  <si>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</si>
  <si>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</si>
  <si>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</si>
  <si>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</si>
  <si>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</si>
  <si>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</si>
  <si>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</si>
  <si>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</si>
  <si>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</si>
  <si>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</si>
  <si>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</si>
  <si>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</si>
  <si>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</si>
  <si>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</si>
  <si>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</si>
  <si>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</si>
  <si>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</si>
  <si>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</si>
  <si>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</si>
  <si>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</si>
  <si>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</si>
  <si>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</si>
  <si>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</si>
  <si>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</si>
  <si>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</si>
  <si>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</si>
  <si>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</si>
  <si>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</si>
  <si>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</si>
  <si>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</si>
  <si>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</si>
  <si>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</si>
  <si>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</si>
  <si>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</si>
  <si>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</si>
  <si>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</si>
  <si>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</si>
  <si>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</si>
  <si>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</si>
  <si>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</si>
  <si>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</si>
  <si>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</si>
  <si>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</si>
  <si>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</si>
  <si>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</si>
  <si>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</si>
  <si>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</si>
  <si>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</si>
  <si>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</si>
  <si>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</si>
  <si>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</si>
  <si>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</si>
  <si>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</si>
  <si>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</si>
  <si>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</si>
  <si>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</si>
  <si>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</si>
  <si>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</si>
  <si>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</si>
  <si>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</si>
  <si>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</si>
  <si>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</si>
  <si>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</si>
  <si>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</si>
  <si>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</si>
  <si>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</si>
  <si>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</si>
  <si>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</si>
  <si>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</si>
  <si>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</si>
  <si>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</si>
  <si>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</si>
  <si>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</si>
  <si>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</si>
  <si>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</si>
  <si>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</si>
  <si>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</si>
  <si>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</si>
  <si>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</si>
  <si>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</si>
  <si>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</si>
  <si>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</si>
  <si>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</si>
  <si>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</si>
  <si>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</si>
  <si>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</si>
  <si>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</si>
  <si>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</si>
  <si>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</si>
  <si>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</si>
  <si>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</si>
  <si>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</si>
  <si>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</si>
  <si>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</si>
  <si>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</si>
  <si>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</si>
  <si>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</si>
  <si>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</si>
  <si>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</si>
  <si>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</si>
  <si>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</si>
  <si>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</si>
  <si>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</si>
  <si>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</si>
  <si>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</si>
  <si>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</si>
  <si>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</si>
  <si>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</si>
  <si>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</si>
  <si>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</si>
  <si>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</si>
  <si>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</si>
  <si>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</si>
  <si>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</si>
  <si>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</si>
  <si>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</si>
  <si>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</si>
  <si>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</si>
  <si>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</si>
  <si>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</si>
  <si>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</si>
  <si>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</si>
  <si>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</si>
  <si>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</si>
  <si>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</si>
  <si>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</si>
  <si>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</si>
  <si>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</si>
  <si>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</si>
  <si>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</si>
  <si>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</si>
  <si>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</si>
  <si>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</si>
  <si>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</si>
  <si>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</si>
  <si>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</si>
  <si>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</si>
  <si>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</si>
  <si>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</si>
  <si>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</si>
  <si>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</si>
  <si>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</si>
  <si>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</si>
  <si>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</si>
  <si>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</si>
  <si>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</si>
  <si>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</si>
  <si>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</si>
  <si>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</si>
  <si>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</si>
  <si>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</si>
  <si>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</si>
  <si>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</si>
  <si>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</si>
  <si>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</si>
  <si>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</si>
  <si>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</si>
  <si>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</si>
  <si>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</si>
  <si>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</si>
  <si>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</si>
  <si>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</si>
  <si>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</si>
  <si>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</si>
  <si>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</si>
  <si>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</si>
  <si>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</si>
  <si>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</si>
  <si>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</si>
  <si>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</si>
  <si>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</si>
  <si>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</si>
  <si>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</si>
  <si>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</si>
  <si>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</si>
  <si>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</si>
  <si>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</si>
  <si>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</si>
  <si>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</si>
  <si>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</si>
  <si>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</si>
  <si>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</si>
  <si>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</si>
  <si>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</si>
  <si>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</si>
  <si>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</si>
  <si>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</si>
  <si>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</si>
  <si>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</si>
  <si>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</si>
  <si>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</si>
  <si>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</si>
  <si>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</si>
  <si>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</si>
  <si>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</si>
  <si>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</si>
  <si>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</si>
  <si>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</si>
  <si>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</si>
  <si>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</si>
  <si>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</si>
  <si>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</si>
  <si>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</si>
  <si>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</si>
  <si>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</si>
  <si>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</si>
  <si>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</si>
  <si>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</si>
  <si>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</si>
  <si>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</si>
  <si>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</si>
  <si>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</si>
  <si>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</si>
  <si>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</si>
  <si>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</si>
  <si>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</si>
  <si>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</si>
  <si>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</si>
  <si>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</si>
  <si>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</si>
  <si>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</si>
  <si>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</si>
  <si>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</si>
  <si>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</si>
  <si>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</si>
  <si>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</si>
  <si>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</si>
  <si>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</si>
  <si>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</si>
  <si>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</si>
  <si>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</si>
  <si>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</si>
  <si>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</si>
  <si>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</si>
  <si>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</si>
  <si>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</si>
  <si>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</si>
  <si>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</si>
  <si>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</si>
  <si>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</si>
  <si>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</si>
  <si>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</si>
  <si>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</si>
  <si>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</si>
  <si>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</si>
  <si>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</si>
  <si>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</si>
  <si>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</si>
  <si>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</si>
  <si>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</si>
  <si>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</si>
  <si>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</si>
  <si>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</si>
  <si>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</si>
  <si>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</si>
  <si>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</si>
  <si>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</si>
  <si>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</si>
  <si>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</si>
  <si>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</si>
  <si>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</si>
  <si>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</si>
  <si>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</si>
  <si>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</si>
  <si>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</si>
  <si>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</si>
  <si>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</si>
  <si>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</si>
  <si>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</si>
  <si>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</si>
  <si>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</si>
  <si>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</si>
  <si>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</si>
  <si>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</si>
  <si>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</si>
  <si>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</si>
  <si>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</si>
  <si>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</si>
  <si>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</si>
  <si>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</si>
  <si>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</si>
  <si>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</si>
  <si>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</si>
  <si>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</si>
  <si>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</si>
  <si>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</si>
  <si>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</si>
  <si>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</si>
  <si>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</si>
  <si>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</si>
  <si>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</si>
  <si>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</si>
  <si>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</si>
  <si>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</si>
  <si>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</si>
  <si>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</si>
  <si>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</si>
  <si>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</si>
  <si>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</si>
  <si>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</si>
  <si>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</si>
  <si>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</si>
  <si>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</si>
  <si>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</si>
  <si>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</si>
  <si>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</si>
  <si>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</si>
  <si>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</si>
  <si>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</si>
  <si>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</si>
  <si>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</si>
  <si>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</si>
  <si>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</si>
  <si>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</si>
  <si>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</si>
  <si>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</si>
  <si>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</si>
  <si>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</si>
  <si>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</si>
  <si>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</si>
  <si>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</si>
  <si>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</si>
  <si>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</si>
  <si>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</si>
  <si>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</si>
  <si>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</si>
  <si>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</si>
  <si>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</si>
  <si>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</si>
  <si>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</si>
  <si>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</si>
  <si>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</si>
  <si>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</si>
  <si>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</si>
  <si>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</si>
  <si>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</si>
  <si>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</si>
  <si>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</si>
  <si>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</si>
  <si>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</si>
  <si>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</si>
  <si>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</si>
  <si>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</si>
  <si>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</si>
  <si>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</si>
  <si>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</si>
  <si>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</si>
  <si>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</si>
  <si>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</si>
  <si>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</si>
  <si>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</si>
  <si>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</si>
  <si>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</si>
  <si>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</si>
  <si>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</si>
  <si>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</si>
  <si>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</si>
  <si>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</si>
  <si>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</si>
  <si>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</si>
  <si>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</si>
  <si>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</si>
  <si>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</si>
  <si>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</si>
  <si>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</si>
  <si>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</si>
  <si>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</si>
  <si>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</si>
  <si>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</si>
  <si>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</si>
  <si>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</si>
  <si>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</si>
  <si>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</si>
  <si>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</si>
  <si>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</si>
  <si>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</si>
  <si>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</si>
  <si>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</si>
  <si>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</si>
  <si>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</si>
  <si>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</si>
  <si>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</si>
  <si>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</si>
  <si>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</si>
  <si>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</si>
  <si>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</si>
  <si>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</si>
  <si>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</si>
  <si>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</si>
  <si>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</si>
  <si>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</si>
  <si>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</si>
  <si>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</si>
  <si>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</si>
  <si>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</si>
  <si>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</si>
  <si>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</si>
  <si>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</si>
  <si>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</si>
  <si>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</si>
  <si>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</si>
  <si>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</si>
  <si>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</si>
  <si>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</si>
  <si>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</si>
  <si>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</si>
  <si>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</si>
  <si>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</si>
  <si>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</si>
  <si>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</si>
  <si>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</si>
  <si>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</si>
  <si>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</si>
  <si>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</si>
  <si>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</si>
  <si>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</si>
  <si>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</si>
  <si>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</si>
  <si>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</si>
  <si>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</si>
  <si>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</si>
  <si>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</si>
  <si>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</si>
  <si>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</si>
  <si>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</si>
  <si>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</si>
  <si>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</si>
  <si>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</si>
  <si>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</si>
  <si>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</si>
  <si>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</si>
  <si>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</si>
  <si>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</si>
  <si>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</si>
  <si>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</si>
  <si>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</si>
  <si>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</si>
  <si>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</si>
  <si>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</si>
  <si>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</si>
  <si>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</si>
  <si>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</si>
  <si>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</si>
  <si>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</si>
  <si>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</si>
  <si>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</si>
  <si>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</si>
  <si>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</si>
  <si>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</si>
  <si>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</si>
  <si>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</si>
  <si>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</si>
  <si>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</si>
  <si>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</si>
  <si>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</si>
  <si>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</si>
  <si>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</si>
  <si>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</si>
  <si>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</si>
  <si>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</si>
  <si>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</si>
  <si>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</si>
  <si>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</si>
  <si>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</si>
  <si>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</si>
  <si>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</si>
  <si>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</si>
  <si>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</si>
  <si>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</si>
  <si>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</si>
  <si>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</si>
  <si>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</si>
  <si>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</si>
  <si>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</si>
  <si>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</si>
  <si>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</si>
  <si>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</si>
  <si>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</si>
  <si>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</si>
  <si>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</si>
  <si>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</si>
  <si>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</si>
  <si>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</si>
  <si>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</si>
  <si>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</si>
  <si>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</si>
  <si>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</si>
  <si>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</si>
  <si>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</si>
  <si>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</si>
  <si>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</si>
  <si>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</si>
  <si>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</si>
  <si>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</si>
  <si>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</si>
  <si>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</si>
  <si>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</si>
  <si>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</si>
  <si>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</si>
  <si>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</si>
  <si>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</si>
  <si>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</si>
  <si>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</si>
  <si>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</si>
  <si>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</si>
  <si>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</si>
  <si>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</si>
  <si>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</si>
  <si>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</si>
  <si>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</si>
  <si>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</si>
  <si>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</si>
  <si>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</si>
  <si>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</si>
  <si>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</si>
  <si>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</si>
  <si>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</si>
  <si>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</si>
  <si>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</si>
  <si>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</si>
  <si>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</si>
  <si>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</si>
  <si>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</si>
  <si>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</si>
  <si>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</si>
  <si>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</si>
  <si>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</si>
  <si>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</si>
  <si>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</si>
  <si>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</si>
  <si>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</si>
  <si>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</si>
  <si>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</si>
  <si>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</si>
  <si>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</si>
  <si>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</si>
  <si>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</si>
  <si>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</si>
  <si>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</si>
  <si>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</si>
  <si>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</si>
  <si>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</si>
  <si>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</si>
  <si>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</si>
  <si>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</si>
  <si>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</si>
  <si>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</si>
  <si>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</si>
  <si>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</si>
  <si>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</si>
  <si>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</si>
  <si>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</si>
  <si>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</si>
  <si>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</si>
  <si>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</si>
  <si>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</si>
  <si>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</si>
  <si>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</si>
  <si>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</si>
  <si>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</si>
  <si>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</si>
  <si>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</si>
  <si>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</si>
  <si>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</si>
  <si>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</si>
  <si>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</si>
  <si>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</si>
  <si>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</si>
  <si>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</si>
  <si>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</si>
  <si>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</si>
  <si>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</si>
  <si>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</si>
  <si>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</si>
  <si>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</si>
  <si>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</si>
  <si>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</si>
  <si>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</si>
  <si>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</si>
  <si>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</si>
  <si>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</si>
  <si>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</si>
  <si>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</si>
  <si>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</si>
  <si>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</si>
  <si>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</si>
  <si>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</si>
  <si>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</si>
  <si>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</si>
  <si>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</si>
  <si>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</si>
  <si>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</si>
  <si>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</si>
  <si>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</si>
  <si>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</si>
  <si>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</si>
  <si>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</si>
  <si>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</si>
  <si>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</si>
  <si>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</si>
  <si>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</si>
  <si>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</si>
  <si>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</si>
  <si>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</si>
  <si>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</si>
  <si>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</si>
  <si>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</si>
  <si>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</si>
  <si>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</si>
  <si>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</si>
  <si>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</si>
  <si>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</si>
  <si>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</si>
  <si>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</si>
  <si>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</si>
  <si>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</si>
  <si>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</si>
  <si>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</si>
  <si>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</si>
  <si>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</si>
  <si>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</si>
  <si>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</si>
  <si>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</si>
  <si>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</si>
  <si>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</si>
  <si>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</si>
  <si>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</si>
  <si>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</si>
  <si>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</si>
  <si>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</si>
  <si>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</si>
  <si>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</si>
  <si>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</si>
  <si>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</si>
  <si>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</si>
  <si>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</si>
  <si>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</si>
  <si>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</si>
  <si>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</si>
  <si>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</si>
  <si>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</si>
  <si>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</si>
  <si>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</si>
  <si>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</si>
  <si>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</si>
  <si>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</si>
  <si>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</si>
  <si>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</si>
  <si>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</si>
  <si>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</si>
  <si>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</si>
  <si>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</si>
  <si>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</si>
  <si>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</si>
  <si>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</si>
  <si>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</si>
  <si>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</si>
  <si>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</si>
  <si>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</si>
  <si>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</si>
  <si>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</si>
  <si>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</si>
  <si>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</si>
  <si>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</si>
  <si>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</si>
  <si>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</si>
  <si>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</si>
  <si>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</si>
  <si>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</si>
  <si>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</si>
  <si>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</si>
  <si>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</si>
  <si>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</si>
  <si>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</si>
  <si>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</si>
  <si>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</si>
  <si>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</si>
  <si>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</si>
  <si>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</si>
  <si>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</si>
  <si>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</si>
  <si>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</si>
  <si>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</si>
  <si>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</si>
  <si>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</si>
  <si>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</si>
  <si>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</si>
  <si>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</si>
  <si>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</si>
  <si>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</si>
  <si>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</si>
  <si>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</si>
  <si>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</si>
  <si>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</si>
  <si>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</si>
  <si>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</si>
  <si>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</si>
  <si>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</si>
  <si>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</si>
  <si>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</si>
  <si>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</si>
  <si>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</si>
  <si>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</si>
  <si>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</si>
  <si>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</si>
  <si>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</si>
  <si>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</si>
  <si>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</si>
  <si>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</si>
  <si>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</si>
  <si>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</si>
  <si>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</si>
  <si>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</si>
  <si>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</si>
  <si>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</si>
  <si>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</si>
  <si>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</si>
  <si>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</si>
  <si>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</si>
  <si>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</si>
  <si>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</si>
  <si>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</si>
  <si>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</si>
  <si>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</si>
  <si>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</si>
  <si>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</si>
  <si>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</si>
  <si>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</si>
  <si>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</si>
  <si>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</si>
  <si>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</si>
  <si>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</si>
  <si>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</si>
  <si>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</si>
  <si>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</si>
  <si>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</si>
  <si>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</si>
  <si>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</si>
  <si>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</si>
  <si>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</si>
  <si>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</si>
  <si>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</si>
  <si>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</si>
  <si>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</si>
  <si>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</si>
  <si>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</si>
  <si>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</si>
  <si>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</si>
  <si>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</si>
  <si>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</si>
  <si>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</si>
  <si>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</si>
  <si>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</si>
  <si>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</si>
  <si>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</si>
  <si>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</si>
  <si>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</si>
  <si>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</si>
  <si>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</si>
  <si>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</si>
  <si>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</si>
  <si>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</si>
  <si>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</si>
  <si>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</si>
  <si>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</si>
  <si>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</si>
  <si>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</si>
  <si>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</si>
  <si>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</si>
  <si>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</si>
  <si>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</si>
  <si>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</si>
  <si>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</si>
  <si>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</si>
  <si>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</si>
  <si>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</si>
  <si>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</si>
  <si>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</si>
  <si>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</si>
  <si>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</si>
  <si>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</si>
  <si>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</si>
  <si>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</si>
  <si>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</si>
  <si>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</si>
  <si>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</si>
  <si>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</si>
  <si>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</si>
  <si>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</si>
  <si>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</si>
  <si>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</si>
  <si>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</si>
  <si>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</si>
  <si>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</si>
  <si>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</si>
  <si>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</si>
  <si>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</si>
  <si>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</si>
  <si>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</si>
  <si>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</si>
  <si>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</si>
  <si>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</si>
  <si>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</si>
  <si>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</si>
  <si>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</si>
  <si>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</si>
  <si>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</si>
  <si>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</si>
  <si>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</si>
  <si>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</si>
  <si>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</si>
  <si>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</si>
  <si>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</si>
  <si>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</si>
  <si>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</si>
  <si>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</si>
  <si>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</si>
  <si>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</si>
  <si>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</si>
  <si>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</si>
  <si>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</si>
  <si>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</si>
  <si>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</si>
  <si>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</si>
  <si>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</si>
  <si>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</si>
  <si>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</si>
  <si>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</si>
  <si>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</si>
  <si>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</si>
  <si>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</si>
  <si>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</si>
  <si>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</si>
  <si>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</si>
  <si>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</si>
  <si>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</si>
  <si>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</si>
  <si>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</si>
  <si>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</si>
  <si>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</si>
  <si>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</si>
  <si>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</si>
  <si>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</si>
  <si>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</si>
  <si>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</si>
  <si>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</si>
  <si>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</si>
  <si>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</si>
  <si>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</si>
  <si>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</si>
  <si>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</si>
  <si>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</si>
  <si>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</si>
  <si>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</si>
  <si>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</si>
  <si>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</si>
  <si>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</si>
  <si>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</si>
  <si>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</si>
  <si>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</si>
  <si>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</si>
  <si>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</si>
  <si>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</si>
  <si>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</si>
  <si>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</si>
  <si>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</si>
  <si>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</si>
  <si>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</si>
  <si>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</si>
  <si>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</si>
  <si>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</si>
  <si>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</si>
  <si>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</si>
  <si>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</si>
  <si>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</si>
  <si>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</si>
  <si>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</si>
  <si>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</si>
  <si>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</si>
  <si>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</si>
  <si>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</si>
  <si>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</si>
  <si>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</si>
  <si>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</si>
  <si>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</si>
  <si>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</si>
  <si>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</si>
  <si>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</si>
  <si>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</si>
  <si>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</si>
  <si>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</si>
  <si>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</si>
  <si>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</si>
  <si>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</si>
  <si>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</si>
  <si>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</si>
  <si>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</si>
  <si>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</si>
  <si>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</si>
  <si>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</si>
  <si>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</si>
  <si>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</si>
  <si>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</si>
  <si>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</si>
  <si>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</si>
  <si>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</si>
  <si>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</si>
  <si>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</si>
  <si>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</si>
  <si>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</si>
  <si>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</si>
  <si>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</si>
  <si>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</si>
  <si>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</si>
  <si>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</si>
  <si>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</si>
  <si>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</si>
  <si>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</si>
  <si>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</si>
  <si>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</si>
  <si>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</si>
  <si>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</si>
  <si>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</si>
  <si>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</si>
  <si>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</si>
  <si>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</si>
  <si>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</si>
  <si>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</si>
  <si>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</si>
  <si>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</si>
  <si>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</si>
  <si>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</si>
  <si>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</si>
  <si>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</si>
  <si>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</si>
  <si>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</si>
  <si>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</si>
  <si>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</si>
  <si>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</si>
  <si>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</si>
  <si>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</si>
  <si>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</si>
  <si>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</si>
  <si>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</si>
  <si>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</si>
  <si>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</si>
  <si>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</si>
  <si>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</si>
  <si>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</si>
  <si>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</si>
  <si>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</si>
  <si>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</si>
  <si>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</si>
  <si>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</si>
  <si>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</si>
  <si>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</si>
  <si>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</si>
  <si>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</si>
  <si>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</si>
  <si>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</si>
  <si>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</si>
  <si>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</si>
  <si>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</si>
  <si>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</si>
  <si>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</si>
  <si>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</si>
  <si>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</si>
  <si>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</si>
  <si>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</si>
  <si>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</si>
  <si>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</si>
  <si>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</si>
  <si>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</si>
  <si>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</si>
  <si>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</si>
  <si>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</si>
  <si>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</si>
  <si>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</si>
  <si>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</si>
  <si>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</si>
  <si>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</si>
  <si>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</si>
  <si>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</si>
  <si>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</si>
  <si>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</si>
  <si>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</si>
  <si>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</si>
  <si>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</si>
  <si>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</si>
  <si>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</si>
  <si>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</si>
  <si>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</si>
  <si>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</si>
  <si>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</si>
  <si>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</si>
  <si>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</si>
  <si>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</si>
  <si>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</si>
  <si>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</si>
  <si>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</si>
  <si>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</si>
  <si>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</si>
  <si>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</si>
  <si>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</si>
  <si>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</si>
  <si>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</si>
  <si>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</si>
  <si>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</si>
  <si>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</si>
  <si>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</si>
  <si>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</si>
  <si>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</si>
  <si>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</si>
  <si>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</si>
  <si>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</si>
  <si>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</si>
  <si>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</si>
  <si>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</si>
  <si>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</si>
  <si>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</si>
  <si>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</si>
  <si>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</si>
  <si>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</si>
  <si>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</si>
  <si>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</si>
  <si>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</si>
  <si>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</si>
  <si>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</si>
  <si>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</si>
  <si>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</si>
  <si>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</si>
  <si>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</si>
  <si>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</si>
  <si>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</si>
  <si>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</si>
  <si>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</si>
  <si>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</si>
  <si>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</si>
  <si>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</si>
  <si>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</si>
  <si>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</si>
  <si>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</si>
  <si>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</si>
  <si>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</si>
  <si>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</si>
  <si>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</si>
  <si>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</si>
  <si>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</si>
  <si>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</si>
  <si>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</si>
  <si>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</si>
  <si>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</si>
  <si>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</si>
  <si>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</si>
  <si>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</si>
  <si>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</si>
  <si>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</si>
  <si>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</si>
  <si>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</si>
  <si>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</si>
  <si>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</si>
  <si>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</si>
  <si>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</si>
  <si>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</si>
  <si>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</si>
  <si>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</si>
  <si>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</si>
  <si>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</si>
  <si>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</si>
  <si>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</si>
  <si>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</si>
  <si>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</si>
  <si>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</si>
  <si>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</si>
  <si>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</si>
  <si>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</si>
  <si>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</si>
  <si>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</si>
  <si>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</si>
  <si>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</si>
  <si>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</si>
  <si>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</si>
  <si>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</si>
  <si>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</si>
  <si>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</si>
  <si>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</si>
  <si>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</si>
  <si>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</si>
  <si>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</si>
  <si>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</si>
  <si>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</si>
  <si>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</si>
  <si>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</si>
  <si>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</si>
  <si>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</si>
  <si>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</si>
  <si>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</si>
  <si>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</si>
  <si>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</si>
  <si>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</si>
  <si>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</si>
  <si>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</si>
  <si>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</si>
  <si>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</si>
  <si>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</si>
  <si>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</si>
  <si>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</si>
  <si>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</si>
  <si>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</si>
  <si>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</si>
  <si>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</si>
  <si>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</si>
  <si>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</si>
  <si>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</si>
  <si>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</si>
  <si>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</si>
  <si>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</si>
  <si>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</si>
  <si>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</si>
  <si>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</si>
  <si>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</si>
  <si>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</si>
  <si>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</si>
  <si>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</si>
  <si>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</si>
  <si>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</si>
  <si>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</si>
  <si>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</si>
  <si>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</si>
  <si>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</si>
  <si>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</si>
  <si>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</si>
  <si>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</si>
  <si>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</si>
  <si>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</si>
  <si>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</si>
  <si>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</si>
  <si>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</si>
  <si>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</si>
  <si>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</si>
  <si>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</si>
  <si>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</si>
  <si>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</si>
  <si>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</si>
  <si>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</si>
  <si>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</si>
  <si>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</si>
  <si>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</si>
  <si>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</si>
  <si>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</si>
  <si>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</si>
  <si>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</si>
  <si>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</si>
  <si>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</si>
  <si>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</si>
  <si>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</si>
  <si>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</si>
  <si>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</si>
  <si>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</si>
  <si>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</si>
  <si>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</si>
  <si>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</si>
  <si>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</si>
  <si>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</si>
  <si>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</si>
  <si>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</si>
  <si>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</si>
  <si>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</si>
  <si>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</si>
  <si>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</si>
  <si>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</si>
  <si>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</si>
  <si>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</si>
  <si>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</si>
  <si>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</si>
  <si>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</si>
  <si>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</si>
  <si>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</si>
  <si>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</si>
  <si>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</si>
  <si>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</si>
  <si>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</si>
  <si>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</si>
  <si>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</si>
  <si>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</si>
  <si>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</si>
  <si>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</si>
  <si>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</si>
  <si>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</si>
  <si>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</si>
  <si>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</si>
  <si>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</si>
  <si>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</si>
  <si>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</si>
  <si>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</si>
  <si>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</si>
  <si>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</si>
  <si>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</si>
  <si>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</si>
  <si>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</si>
  <si>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</si>
  <si>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</si>
  <si>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</si>
  <si>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</si>
  <si>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</si>
  <si>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</si>
  <si>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</si>
  <si>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</si>
  <si>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</si>
  <si>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</si>
  <si>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</si>
  <si>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</si>
  <si>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</si>
  <si>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</si>
  <si>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</si>
  <si>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</si>
  <si>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</si>
  <si>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</si>
  <si>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</si>
  <si>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</si>
  <si>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</si>
  <si>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</si>
  <si>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</si>
  <si>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</si>
  <si>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</si>
  <si>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</si>
  <si>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</si>
  <si>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</si>
  <si>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</si>
  <si>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</si>
  <si>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</si>
  <si>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</si>
  <si>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</si>
  <si>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</si>
  <si>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</si>
  <si>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</si>
  <si>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</si>
  <si>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</si>
  <si>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</si>
  <si>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</si>
  <si>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</si>
  <si>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</si>
  <si>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</si>
  <si>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</si>
  <si>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</si>
  <si>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</si>
  <si>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</si>
  <si>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</si>
  <si>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</si>
  <si>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</si>
  <si>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</si>
  <si>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</si>
  <si>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</si>
  <si>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</si>
  <si>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</si>
  <si>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</si>
  <si>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</si>
  <si>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</si>
  <si>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</si>
  <si>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</si>
  <si>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</si>
  <si>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</si>
  <si>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</si>
  <si>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</si>
  <si>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</si>
  <si>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</si>
  <si>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</si>
  <si>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</si>
  <si>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</si>
  <si>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</si>
  <si>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</si>
  <si>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</si>
  <si>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</si>
  <si>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</si>
  <si>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</si>
  <si>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</si>
  <si>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</si>
  <si>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</si>
  <si>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</si>
  <si>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</si>
  <si>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</si>
  <si>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</si>
  <si>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</si>
  <si>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</si>
  <si>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</si>
  <si>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</si>
  <si>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</si>
  <si>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</si>
  <si>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</si>
  <si>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</si>
  <si>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</si>
  <si>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</si>
  <si>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</si>
  <si>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</si>
  <si>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</si>
  <si>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</si>
  <si>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</si>
  <si>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</si>
  <si>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</si>
  <si>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</si>
  <si>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</si>
  <si>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</si>
  <si>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</si>
  <si>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</si>
  <si>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</si>
  <si>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</si>
  <si>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</si>
  <si>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</si>
  <si>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</si>
  <si>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</si>
  <si>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</si>
  <si>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</si>
  <si>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</si>
  <si>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</si>
  <si>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</si>
  <si>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</si>
  <si>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</si>
  <si>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</si>
  <si>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</si>
  <si>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</si>
  <si>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</si>
  <si>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</si>
  <si>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</si>
  <si>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</si>
  <si>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</si>
  <si>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</si>
  <si>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</si>
  <si>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</si>
  <si>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</si>
  <si>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</si>
  <si>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</si>
  <si>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</si>
  <si>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</si>
  <si>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</si>
  <si>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</si>
  <si>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</si>
  <si>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</si>
  <si>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</si>
  <si>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</si>
  <si>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</si>
  <si>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</si>
  <si>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</si>
  <si>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</si>
  <si>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</si>
  <si>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</si>
  <si>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</si>
  <si>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</si>
  <si>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</si>
  <si>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</si>
  <si>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</si>
  <si>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</si>
  <si>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</si>
  <si>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</si>
  <si>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</si>
  <si>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</si>
  <si>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</si>
  <si>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</si>
  <si>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</si>
  <si>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</si>
  <si>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</si>
  <si>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</si>
  <si>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</si>
  <si>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</si>
  <si>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</si>
  <si>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</si>
  <si>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</si>
  <si>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</si>
  <si>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</si>
  <si>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</si>
  <si>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</si>
  <si>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</si>
  <si>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</si>
  <si>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</si>
  <si>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</si>
  <si>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</si>
  <si>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</si>
  <si>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</si>
  <si>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</si>
  <si>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</si>
  <si>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</si>
  <si>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</si>
  <si>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</si>
  <si>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</si>
  <si>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</si>
  <si>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</si>
  <si>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</si>
  <si>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</si>
  <si>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</si>
  <si>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</si>
  <si>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</si>
  <si>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</si>
  <si>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</si>
  <si>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</si>
  <si>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</si>
  <si>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</si>
  <si>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</si>
  <si>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</si>
  <si>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</si>
  <si>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</si>
  <si>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</si>
  <si>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</si>
  <si>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</si>
  <si>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</si>
  <si>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</si>
  <si>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</si>
  <si>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</si>
  <si>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</si>
  <si>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</si>
  <si>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</si>
  <si>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</si>
  <si>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</si>
  <si>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</si>
  <si>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</si>
  <si>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</si>
  <si>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</si>
  <si>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</si>
  <si>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</si>
  <si>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</si>
  <si>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</si>
  <si>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</si>
  <si>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</si>
  <si>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</si>
  <si>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</si>
  <si>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</si>
  <si>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</si>
  <si>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</si>
  <si>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</si>
  <si>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</si>
  <si>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</si>
  <si>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</si>
  <si>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</si>
  <si>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</si>
  <si>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</si>
  <si>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</si>
  <si>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</si>
  <si>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</si>
  <si>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</si>
  <si>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</si>
  <si>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</si>
  <si>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</si>
  <si>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</si>
  <si>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</si>
  <si>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</si>
  <si>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</si>
  <si>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</si>
  <si>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</si>
  <si>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</si>
  <si>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</si>
  <si>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</si>
  <si>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</si>
  <si>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</si>
  <si>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</si>
  <si>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</si>
  <si>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</si>
  <si>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</si>
  <si>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</si>
  <si>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</si>
  <si>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</si>
  <si>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</si>
  <si>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</si>
  <si>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</si>
  <si>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</si>
  <si>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</si>
  <si>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</si>
  <si>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</si>
  <si>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</si>
  <si>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</si>
  <si>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</si>
  <si>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</si>
  <si>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</si>
  <si>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</si>
  <si>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</si>
  <si>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</si>
  <si>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</si>
  <si>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</si>
  <si>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</si>
  <si>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</si>
  <si>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</si>
  <si>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</si>
  <si>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</si>
  <si>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</si>
  <si>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</si>
  <si>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</si>
  <si>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</si>
  <si>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</si>
  <si>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</si>
  <si>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</si>
  <si>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</si>
  <si>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</si>
  <si>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</si>
  <si>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</si>
  <si>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</si>
  <si>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</si>
  <si>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</si>
  <si>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</si>
  <si>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</si>
  <si>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</si>
  <si>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</si>
  <si>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</si>
  <si>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</si>
  <si>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</si>
  <si>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</si>
  <si>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</si>
  <si>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</si>
  <si>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</si>
  <si>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</si>
  <si>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</si>
  <si>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</si>
  <si>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</si>
  <si>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</si>
  <si>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</si>
  <si>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</si>
  <si>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</si>
  <si>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</si>
  <si>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</si>
  <si>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</si>
  <si>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</si>
  <si>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</si>
  <si>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</si>
  <si>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</si>
  <si>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</si>
  <si>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</si>
  <si>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</si>
  <si>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</si>
  <si>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</si>
  <si>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</si>
  <si>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</si>
  <si>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</si>
  <si>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</si>
  <si>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</si>
  <si>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</si>
  <si>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</si>
  <si>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</si>
  <si>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</si>
  <si>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</si>
  <si>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</si>
  <si>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</si>
  <si>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</si>
  <si>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</si>
  <si>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</si>
  <si>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</si>
  <si>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</si>
  <si>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</si>
  <si>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</si>
  <si>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</si>
  <si>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</si>
  <si>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</si>
  <si>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</si>
  <si>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</si>
  <si>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</si>
  <si>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</si>
  <si>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</si>
  <si>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</si>
  <si>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</si>
  <si>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</si>
  <si>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</si>
  <si>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</si>
  <si>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</si>
  <si>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</si>
  <si>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</si>
  <si>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</si>
  <si>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</si>
  <si>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</si>
  <si>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</si>
  <si>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</si>
  <si>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</si>
  <si>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</si>
  <si>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</si>
  <si>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</si>
  <si>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</si>
  <si>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</si>
  <si>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</si>
  <si>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</si>
  <si>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</si>
  <si>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</si>
  <si>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</si>
  <si>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</si>
  <si>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</si>
  <si>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</si>
  <si>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</si>
  <si>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</si>
  <si>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</si>
  <si>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</si>
  <si>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</si>
  <si>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</si>
  <si>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</si>
  <si>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</si>
  <si>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</si>
  <si>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</si>
  <si>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</si>
  <si>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</si>
  <si>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</si>
  <si>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</si>
  <si>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</si>
  <si>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</si>
  <si>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</si>
  <si>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</si>
  <si>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</si>
  <si>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</si>
  <si>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</si>
  <si>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</si>
  <si>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</si>
  <si>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</si>
  <si>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</si>
  <si>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</si>
  <si>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</si>
  <si>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</si>
  <si>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</si>
  <si>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</si>
  <si>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</si>
  <si>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</si>
  <si>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</si>
  <si>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</si>
  <si>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</si>
  <si>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</si>
  <si>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</si>
  <si>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</si>
  <si>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</si>
  <si>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</si>
  <si>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</si>
  <si>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</si>
  <si>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</si>
  <si>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</si>
  <si>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</si>
  <si>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</si>
  <si>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</si>
  <si>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</si>
  <si>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</si>
  <si>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</si>
  <si>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</si>
  <si>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</si>
  <si>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</si>
  <si>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</si>
  <si>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</si>
  <si>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</si>
  <si>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</si>
  <si>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</si>
  <si>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</si>
  <si>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</si>
  <si>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</si>
  <si>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</si>
  <si>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</si>
  <si>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</si>
  <si>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</si>
  <si>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</si>
  <si>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</si>
  <si>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</si>
  <si>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</si>
  <si>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</si>
  <si>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</si>
  <si>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</si>
  <si>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</si>
  <si>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</si>
  <si>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</si>
  <si>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</si>
  <si>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</si>
  <si>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</si>
  <si>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</si>
  <si>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</si>
  <si>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</si>
  <si>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</si>
  <si>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</si>
  <si>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</si>
  <si>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</si>
  <si>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</si>
  <si>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</si>
  <si>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</si>
  <si>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</si>
  <si>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</si>
  <si>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</si>
  <si>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</si>
  <si>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</si>
  <si>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</si>
  <si>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</si>
  <si>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</si>
  <si>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</si>
  <si>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</si>
  <si>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</si>
  <si>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</si>
  <si>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</si>
  <si>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</si>
  <si>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</si>
  <si>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</si>
  <si>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</si>
  <si>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</si>
  <si>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</si>
  <si>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</si>
  <si>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</si>
  <si>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</si>
  <si>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</si>
  <si>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</si>
  <si>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</si>
  <si>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</si>
  <si>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</si>
  <si>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</si>
  <si>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</si>
  <si>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</si>
  <si>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</si>
  <si>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</si>
  <si>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</si>
  <si>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</si>
  <si>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</si>
  <si>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</si>
  <si>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</si>
  <si>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</si>
  <si>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</si>
  <si>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</si>
  <si>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</si>
  <si>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</si>
  <si>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</si>
  <si>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</si>
  <si>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</si>
  <si>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</si>
  <si>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</si>
  <si>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</si>
  <si>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</si>
  <si>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</si>
  <si>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</si>
  <si>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</si>
  <si>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</si>
  <si>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</si>
  <si>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</si>
  <si>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</si>
  <si>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</si>
  <si>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</si>
  <si>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</si>
  <si>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</si>
  <si>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</si>
  <si>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</si>
  <si>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</si>
  <si>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</si>
  <si>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</si>
  <si>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</si>
  <si>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</si>
  <si>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</si>
  <si>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</si>
  <si>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</si>
  <si>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</si>
  <si>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</si>
  <si>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</si>
  <si>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</si>
  <si>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</si>
  <si>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</si>
  <si>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</si>
  <si>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</si>
  <si>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</si>
  <si>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</si>
  <si>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</si>
  <si>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</si>
  <si>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</si>
  <si>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</si>
  <si>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</si>
  <si>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</si>
  <si>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</si>
  <si>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</si>
  <si>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</si>
  <si>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</si>
  <si>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</si>
  <si>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</si>
  <si>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</si>
  <si>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</si>
  <si>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</si>
  <si>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</si>
  <si>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</si>
  <si>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</si>
  <si>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</si>
  <si>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</si>
  <si>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</si>
  <si>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</si>
  <si>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</si>
  <si>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</si>
  <si>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</si>
  <si>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</si>
  <si>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</si>
  <si>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</si>
  <si>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</si>
  <si>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</si>
  <si>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</si>
  <si>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</si>
  <si>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</si>
  <si>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</si>
  <si>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</si>
  <si>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</si>
  <si>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</si>
  <si>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</si>
  <si>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</si>
  <si>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</si>
  <si>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</si>
  <si>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</si>
  <si>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</si>
  <si>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</si>
  <si>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</si>
  <si>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</si>
  <si>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</si>
  <si>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</si>
  <si>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</si>
  <si>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</si>
  <si>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</si>
  <si>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</si>
  <si>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</si>
  <si>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</si>
  <si>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</si>
  <si>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</si>
  <si>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</si>
  <si>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</si>
  <si>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</si>
  <si>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</si>
  <si>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</si>
  <si>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</si>
  <si>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</si>
  <si>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</si>
  <si>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</si>
  <si>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</si>
  <si>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</si>
  <si>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</si>
  <si>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</si>
  <si>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</si>
  <si>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</si>
  <si>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</si>
  <si>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</si>
  <si>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</si>
  <si>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</si>
  <si>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</si>
  <si>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</si>
  <si>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</si>
  <si>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</si>
  <si>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</si>
  <si>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</si>
  <si>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</si>
  <si>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</si>
  <si>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</si>
  <si>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</si>
  <si>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</si>
  <si>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</si>
  <si>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</si>
  <si>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</si>
  <si>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</si>
  <si>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</si>
  <si>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</si>
  <si>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</si>
  <si>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</si>
  <si>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</si>
  <si>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</si>
  <si>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</si>
  <si>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</si>
  <si>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</si>
  <si>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</si>
  <si>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</si>
  <si>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</si>
  <si>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</si>
  <si>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</si>
  <si>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</si>
  <si>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</si>
  <si>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</si>
  <si>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</si>
  <si>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</si>
  <si>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</si>
  <si>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</si>
  <si>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</si>
  <si>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</si>
  <si>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</si>
  <si>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</si>
  <si>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</si>
  <si>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</si>
  <si>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</si>
  <si>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</si>
  <si>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</si>
  <si>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</si>
  <si>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</si>
  <si>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</si>
  <si>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</si>
  <si>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</si>
  <si>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</si>
  <si>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</si>
  <si>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</si>
  <si>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</si>
  <si>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</si>
  <si>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</si>
  <si>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</si>
  <si>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</si>
  <si>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</si>
  <si>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</si>
  <si>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</si>
  <si>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</si>
  <si>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</si>
  <si>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</si>
  <si>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</si>
  <si>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</si>
  <si>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</si>
  <si>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</si>
  <si>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</si>
  <si>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</si>
  <si>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</si>
  <si>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</si>
  <si>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</si>
  <si>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</si>
  <si>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</si>
  <si>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</si>
  <si>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</si>
  <si>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</si>
  <si>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</si>
  <si>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</si>
  <si>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</si>
  <si>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</si>
  <si>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</si>
  <si>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</si>
  <si>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</si>
  <si>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</si>
  <si>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</si>
  <si>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</si>
  <si>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</si>
  <si>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</si>
  <si>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</si>
  <si>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</si>
  <si>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</si>
  <si>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</si>
  <si>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</si>
  <si>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</si>
  <si>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</si>
  <si>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</si>
  <si>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</si>
  <si>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</si>
  <si>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</si>
  <si>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</si>
  <si>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</si>
  <si>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</si>
  <si>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</si>
  <si>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</si>
  <si>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</si>
  <si>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</si>
  <si>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</si>
  <si>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</si>
  <si>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</si>
  <si>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</si>
  <si>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</si>
  <si>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</si>
  <si>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</si>
  <si>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</si>
  <si>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</si>
  <si>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</si>
  <si>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</si>
  <si>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</si>
  <si>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</si>
  <si>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</si>
  <si>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</si>
  <si>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</si>
  <si>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</si>
  <si>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</si>
  <si>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</si>
  <si>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</si>
  <si>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</si>
  <si>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</si>
  <si>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</si>
  <si>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</si>
  <si>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</si>
  <si>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</si>
  <si>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</si>
  <si>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</si>
  <si>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</si>
  <si>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</si>
  <si>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</si>
  <si>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</si>
  <si>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</si>
  <si>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</si>
  <si>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</si>
  <si>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</si>
  <si>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</si>
  <si>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</si>
  <si>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</si>
  <si>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</si>
  <si>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</si>
  <si>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</si>
  <si>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</si>
  <si>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</si>
  <si>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</si>
  <si>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</si>
  <si>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</si>
  <si>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</si>
  <si>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</si>
  <si>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</si>
  <si>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</si>
  <si>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</si>
  <si>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</si>
  <si>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</si>
  <si>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</si>
  <si>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</si>
  <si>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</si>
  <si>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</si>
  <si>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</si>
  <si>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</si>
  <si>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</si>
  <si>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</si>
  <si>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</si>
  <si>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</si>
  <si>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</si>
  <si>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</si>
  <si>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</si>
  <si>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</si>
  <si>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</si>
  <si>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</si>
  <si>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</si>
  <si>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</si>
  <si>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</si>
  <si>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</si>
  <si>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</si>
  <si>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</si>
  <si>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</si>
  <si>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</si>
  <si>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</si>
  <si>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</si>
  <si>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</si>
  <si>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</si>
  <si>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</si>
  <si>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</si>
  <si>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</si>
  <si>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</si>
  <si>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</si>
  <si>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</si>
  <si>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</si>
  <si>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</si>
  <si>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</si>
  <si>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</si>
  <si>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</si>
  <si>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</si>
  <si>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</si>
  <si>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</si>
  <si>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</si>
  <si>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</si>
  <si>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</si>
  <si>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</si>
  <si>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</si>
  <si>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</si>
  <si>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</si>
  <si>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</si>
  <si>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</si>
  <si>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</si>
  <si>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</si>
  <si>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</si>
  <si>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</si>
  <si>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</si>
  <si>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</si>
  <si>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</si>
  <si>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</si>
  <si>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</si>
  <si>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</si>
  <si>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</si>
  <si>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</si>
  <si>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</si>
  <si>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</si>
  <si>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</si>
  <si>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</si>
  <si>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</si>
  <si>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</si>
  <si>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</si>
  <si>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</si>
  <si>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</si>
  <si>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</si>
  <si>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</si>
  <si>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</si>
  <si>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</si>
  <si>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</si>
  <si>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</si>
  <si>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</si>
  <si>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</si>
  <si>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</si>
  <si>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</si>
  <si>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</si>
  <si>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</si>
  <si>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</si>
  <si>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</si>
  <si>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</si>
  <si>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</si>
  <si>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</si>
  <si>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</si>
  <si>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</si>
  <si>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</si>
  <si>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</si>
  <si>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</si>
  <si>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</si>
  <si>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</si>
  <si>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</si>
  <si>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</si>
  <si>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</si>
  <si>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</si>
  <si>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</si>
  <si>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</si>
  <si>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</si>
  <si>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</si>
  <si>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</si>
  <si>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</si>
  <si>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</si>
  <si>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</si>
  <si>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</si>
  <si>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</si>
  <si>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</si>
  <si>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</si>
  <si>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</si>
  <si>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</si>
  <si>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</si>
  <si>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</si>
  <si>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</si>
  <si>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</si>
  <si>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</si>
  <si>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</si>
  <si>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</si>
  <si>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</si>
  <si>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</si>
  <si>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</si>
  <si>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</si>
  <si>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</si>
  <si>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</si>
  <si>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</si>
  <si>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</si>
  <si>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</si>
  <si>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</si>
  <si>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</si>
  <si>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</si>
  <si>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</si>
  <si>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</si>
  <si>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</si>
  <si>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</si>
  <si>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</si>
  <si>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</si>
  <si>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</si>
  <si>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</si>
  <si>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</si>
  <si>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</si>
  <si>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</si>
  <si>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</si>
  <si>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</si>
  <si>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</si>
  <si>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</si>
  <si>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</si>
  <si>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</si>
  <si>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</si>
  <si>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</si>
  <si>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</si>
  <si>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</si>
  <si>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</si>
  <si>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</si>
  <si>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</si>
  <si>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</si>
  <si>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</si>
  <si>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</si>
  <si>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</si>
  <si>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</si>
  <si>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</si>
  <si>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</si>
  <si>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</si>
  <si>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</si>
  <si>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</si>
  <si>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</si>
  <si>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</si>
  <si>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</si>
  <si>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</si>
  <si>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</si>
  <si>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</si>
  <si>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</si>
  <si>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</si>
  <si>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</si>
  <si>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</si>
  <si>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</si>
  <si>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</si>
  <si>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</si>
  <si>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</si>
  <si>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</si>
  <si>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</si>
  <si>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</si>
  <si>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</si>
  <si>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</si>
  <si>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</si>
  <si>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</si>
  <si>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</si>
  <si>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</si>
  <si>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</si>
  <si>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</si>
  <si>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</si>
  <si>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</si>
  <si>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</si>
  <si>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</si>
  <si>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</si>
  <si>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</si>
  <si>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</si>
  <si>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</si>
  <si>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</si>
  <si>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</si>
  <si>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</si>
  <si>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</si>
  <si>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</si>
  <si>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</si>
  <si>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</si>
  <si>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</si>
  <si>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</si>
  <si>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</si>
  <si>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</si>
  <si>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</si>
  <si>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</si>
  <si>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</si>
  <si>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</si>
  <si>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</si>
  <si>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</si>
  <si>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</si>
  <si>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</si>
  <si>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</si>
  <si>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</si>
  <si>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</si>
  <si>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</si>
  <si>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</si>
  <si>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</si>
  <si>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</si>
  <si>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</si>
  <si>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</si>
  <si>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</si>
  <si>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</si>
  <si>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</si>
  <si>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</si>
  <si>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</si>
  <si>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</si>
  <si>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</si>
  <si>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</si>
  <si>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</si>
  <si>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</si>
  <si>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</si>
  <si>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</si>
  <si>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</si>
  <si>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</si>
  <si>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</si>
  <si>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</si>
  <si>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</si>
  <si>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</si>
  <si>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</si>
  <si>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</si>
  <si>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</si>
  <si>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</si>
  <si>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</si>
  <si>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</si>
  <si>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</si>
  <si>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</si>
  <si>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</si>
  <si>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</si>
  <si>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</si>
  <si>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</si>
  <si>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</si>
  <si>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</si>
  <si>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</si>
  <si>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</si>
  <si>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</si>
  <si>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</si>
  <si>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</si>
  <si>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</si>
  <si>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</si>
  <si>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</si>
  <si>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</si>
  <si>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</si>
  <si>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</si>
  <si>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</si>
  <si>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</si>
  <si>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</si>
  <si>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</si>
  <si>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</si>
  <si>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</si>
  <si>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</si>
  <si>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</si>
  <si>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</si>
  <si>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</si>
  <si>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</si>
  <si>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</si>
  <si>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</si>
  <si>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</si>
  <si>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</si>
  <si>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</si>
  <si>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</si>
  <si>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</si>
  <si>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</si>
  <si>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</si>
  <si>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</si>
  <si>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</si>
  <si>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</si>
  <si>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</si>
  <si>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</si>
  <si>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</si>
  <si>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</si>
  <si>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</si>
  <si>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</si>
  <si>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</si>
  <si>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</si>
  <si>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</si>
  <si>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</si>
  <si>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</si>
  <si>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</si>
  <si>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</si>
  <si>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</si>
  <si>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</si>
  <si>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</si>
  <si>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</si>
  <si>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</si>
  <si>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</si>
  <si>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</si>
  <si>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</si>
  <si>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</si>
  <si>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</si>
  <si>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</si>
  <si>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</si>
  <si>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</si>
  <si>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</si>
  <si>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</si>
  <si>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</si>
  <si>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</si>
  <si>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</si>
  <si>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</si>
  <si>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</si>
  <si>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</si>
  <si>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</si>
  <si>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</si>
  <si>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</si>
  <si>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</si>
  <si>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</si>
  <si>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</si>
  <si>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</si>
  <si>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</si>
  <si>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</si>
  <si>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</si>
  <si>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</si>
  <si>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</si>
  <si>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</si>
  <si>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</si>
  <si>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</si>
  <si>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</si>
  <si>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</si>
  <si>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</si>
  <si>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</si>
  <si>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</si>
  <si>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</si>
  <si>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</si>
  <si>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</si>
  <si>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</si>
  <si>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</si>
  <si>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</si>
  <si>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</si>
  <si>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</si>
  <si>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</si>
  <si>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</si>
  <si>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</si>
  <si>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</si>
  <si>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</si>
  <si>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</si>
  <si>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</si>
  <si>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</si>
  <si>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</si>
  <si>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</si>
  <si>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</si>
  <si>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</si>
  <si>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</si>
  <si>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</si>
  <si>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</si>
  <si>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</si>
  <si>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</si>
  <si>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</si>
  <si>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</si>
  <si>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</si>
  <si>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</si>
  <si>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</si>
  <si>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</si>
  <si>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</si>
  <si>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</si>
  <si>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</si>
  <si>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</si>
  <si>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</si>
  <si>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</si>
  <si>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</si>
  <si>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</si>
  <si>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</si>
  <si>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</si>
  <si>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</si>
  <si>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</si>
  <si>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</si>
  <si>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</si>
  <si>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</si>
  <si>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</si>
  <si>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</si>
  <si>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</si>
  <si>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</si>
  <si>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</si>
  <si>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</si>
  <si>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</si>
  <si>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</si>
  <si>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</si>
  <si>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</si>
  <si>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</si>
  <si>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</si>
  <si>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</si>
  <si>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</si>
  <si>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</si>
  <si>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</si>
  <si>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</si>
  <si>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</si>
  <si>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</si>
  <si>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</si>
  <si>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</si>
  <si>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</si>
  <si>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</si>
  <si>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</si>
  <si>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</si>
  <si>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</si>
  <si>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</si>
  <si>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</si>
  <si>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</si>
  <si>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</si>
  <si>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</si>
  <si>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</si>
  <si>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</si>
  <si>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</si>
  <si>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</si>
  <si>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</si>
  <si>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</si>
  <si>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</si>
  <si>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</si>
  <si>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</si>
  <si>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</si>
  <si>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</si>
  <si>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</si>
  <si>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</si>
  <si>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</si>
  <si>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</si>
  <si>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</si>
  <si>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</si>
  <si>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</si>
  <si>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</si>
  <si>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</si>
  <si>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</si>
  <si>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</si>
  <si>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</si>
  <si>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</si>
  <si>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</si>
  <si>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</si>
  <si>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</si>
  <si>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</si>
  <si>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</si>
  <si>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</si>
  <si>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</si>
  <si>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</si>
  <si>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</si>
  <si>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</si>
  <si>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</si>
  <si>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</si>
  <si>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</si>
  <si>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</si>
  <si>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</si>
  <si>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</si>
  <si>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</si>
  <si>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</si>
  <si>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</si>
  <si>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</si>
  <si>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</si>
  <si>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</si>
  <si>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</si>
  <si>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</si>
  <si>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</si>
  <si>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</si>
  <si>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</si>
  <si>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</si>
  <si>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</si>
  <si>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</si>
  <si>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</si>
  <si>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</si>
  <si>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</si>
  <si>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</si>
  <si>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</si>
  <si>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</si>
  <si>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</si>
  <si>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</si>
  <si>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</si>
  <si>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</si>
  <si>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</si>
  <si>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</si>
  <si>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</si>
  <si>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</si>
  <si>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</si>
  <si>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</si>
  <si>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</si>
  <si>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</si>
  <si>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</si>
  <si>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</si>
  <si>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</si>
  <si>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</si>
  <si>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</si>
  <si>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</si>
  <si>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</si>
  <si>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</si>
  <si>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</si>
  <si>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</si>
  <si>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</si>
  <si>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</si>
  <si>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</si>
  <si>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</si>
  <si>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</si>
  <si>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</si>
  <si>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</si>
  <si>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</si>
  <si>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</si>
  <si>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</si>
  <si>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</si>
  <si>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</si>
  <si>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</si>
  <si>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</si>
  <si>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</si>
  <si>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</si>
  <si>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</si>
  <si>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</si>
  <si>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</si>
  <si>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</si>
  <si>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</si>
  <si>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</si>
  <si>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</si>
  <si>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</si>
  <si>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</si>
  <si>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</si>
  <si>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</si>
  <si>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</si>
  <si>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</si>
  <si>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</si>
  <si>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</si>
  <si>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</si>
  <si>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</si>
  <si>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</si>
  <si>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</si>
  <si>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</si>
  <si>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</si>
  <si>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</si>
  <si>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</si>
  <si>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</si>
  <si>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</si>
  <si>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</si>
  <si>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</si>
  <si>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</si>
  <si>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</si>
  <si>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</si>
  <si>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</si>
  <si>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</si>
  <si>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</si>
  <si>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</si>
  <si>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</si>
  <si>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</si>
  <si>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</si>
  <si>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</si>
  <si>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</si>
  <si>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</si>
  <si>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</si>
  <si>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</si>
  <si>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</si>
  <si>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</si>
  <si>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</si>
  <si>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</si>
  <si>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</si>
  <si>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</si>
  <si>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</si>
  <si>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</si>
  <si>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</si>
  <si>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</si>
  <si>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</si>
  <si>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</si>
  <si>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</si>
  <si>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</si>
  <si>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</si>
  <si>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</si>
  <si>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</si>
  <si>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</si>
  <si>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</si>
  <si>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</si>
  <si>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</si>
  <si>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</si>
  <si>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</si>
  <si>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</si>
  <si>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</si>
  <si>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</si>
  <si>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</si>
  <si>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</si>
  <si>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</si>
  <si>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</si>
  <si>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</si>
  <si>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</si>
  <si>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</si>
  <si>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</si>
  <si>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</si>
  <si>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</si>
  <si>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</si>
  <si>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</si>
  <si>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</si>
  <si>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</si>
  <si>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</si>
  <si>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</si>
  <si>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</si>
  <si>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</si>
  <si>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</si>
  <si>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</si>
  <si>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</si>
  <si>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</si>
  <si>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</si>
  <si>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</si>
  <si>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</si>
  <si>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</si>
  <si>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</si>
  <si>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</si>
  <si>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</si>
  <si>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</si>
  <si>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</si>
  <si>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</si>
  <si>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</si>
  <si>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</si>
  <si>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</si>
  <si>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</si>
  <si>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</si>
  <si>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</si>
  <si>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</si>
  <si>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</si>
  <si>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</si>
  <si>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</si>
  <si>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</si>
  <si>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</si>
  <si>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</si>
  <si>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</si>
  <si>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</si>
  <si>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</si>
  <si>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</si>
  <si>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</si>
  <si>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</si>
  <si>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</si>
  <si>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</si>
  <si>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</si>
  <si>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</si>
  <si>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</si>
  <si>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</si>
  <si>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</si>
  <si>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</si>
  <si>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</si>
  <si>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</si>
  <si>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</si>
  <si>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</si>
  <si>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</si>
  <si>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</si>
  <si>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</si>
  <si>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</si>
  <si>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</si>
  <si>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</si>
  <si>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</si>
  <si>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</si>
  <si>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</si>
  <si>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</si>
  <si>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</si>
  <si>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</si>
  <si>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</si>
  <si>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</si>
  <si>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</si>
  <si>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</si>
  <si>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</si>
  <si>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</si>
  <si>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</si>
  <si>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</si>
  <si>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</si>
  <si>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</si>
  <si>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</si>
  <si>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</si>
  <si>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</si>
  <si>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</si>
  <si>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</si>
  <si>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</si>
  <si>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</si>
  <si>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</si>
  <si>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</si>
  <si>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</si>
  <si>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</si>
  <si>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</si>
  <si>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</si>
  <si>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</si>
  <si>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</si>
  <si>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</si>
  <si>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</si>
  <si>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</si>
  <si>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</si>
  <si>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</si>
  <si>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</si>
  <si>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</si>
  <si>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</si>
  <si>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</si>
  <si>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</si>
  <si>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</si>
  <si>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</si>
  <si>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</si>
  <si>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</si>
  <si>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</si>
  <si>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</si>
  <si>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</si>
  <si>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</si>
  <si>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</si>
  <si>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</si>
  <si>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</si>
  <si>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</si>
  <si>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</si>
  <si>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</si>
  <si>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</si>
  <si>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</si>
  <si>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</si>
  <si>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</si>
  <si>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</si>
  <si>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</si>
  <si>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</si>
  <si>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</si>
  <si>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</si>
  <si>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</si>
  <si>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</si>
  <si>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</si>
  <si>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</si>
  <si>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</si>
  <si>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</si>
  <si>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</si>
  <si>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</si>
  <si>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</si>
  <si>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</si>
  <si>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</si>
  <si>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</si>
  <si>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</si>
  <si>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</si>
  <si>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</si>
  <si>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</si>
  <si>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</si>
  <si>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</si>
  <si>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</si>
  <si>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</si>
  <si>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</si>
  <si>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</si>
  <si>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</si>
  <si>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</si>
  <si>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</si>
  <si>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</si>
  <si>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</si>
  <si>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</si>
  <si>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</si>
  <si>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</si>
  <si>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</si>
  <si>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</si>
  <si>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</si>
  <si>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</si>
  <si>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</si>
  <si>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</si>
  <si>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</si>
  <si>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</si>
  <si>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</si>
  <si>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</si>
  <si>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</si>
  <si>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</si>
  <si>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</si>
  <si>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</si>
  <si>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</si>
  <si>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</si>
  <si>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</si>
  <si>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</si>
  <si>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</si>
  <si>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</si>
  <si>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</si>
  <si>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</si>
  <si>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</si>
  <si>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</si>
  <si>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</si>
  <si>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</si>
  <si>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</si>
  <si>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</si>
  <si>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</si>
  <si>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</si>
  <si>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</si>
  <si>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</si>
  <si>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</si>
  <si>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</si>
  <si>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</si>
  <si>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</si>
  <si>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</si>
  <si>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</si>
  <si>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</si>
  <si>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</si>
  <si>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</si>
  <si>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</si>
  <si>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</si>
  <si>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</si>
  <si>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</si>
  <si>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</si>
  <si>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</si>
  <si>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</si>
  <si>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</si>
  <si>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</si>
  <si>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</si>
  <si>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</si>
  <si>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</si>
  <si>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</si>
  <si>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</si>
  <si>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</si>
  <si>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</si>
  <si>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</si>
  <si>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</si>
  <si>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</si>
  <si>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</si>
  <si>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</si>
  <si>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</si>
  <si>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</si>
  <si>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</si>
  <si>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</si>
  <si>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</si>
  <si>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</si>
  <si>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</si>
  <si>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</si>
  <si>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</si>
  <si>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</si>
  <si>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</si>
  <si>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</si>
  <si>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</si>
  <si>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</si>
  <si>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</si>
  <si>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</si>
  <si>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</si>
  <si>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</si>
  <si>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</si>
  <si>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</si>
  <si>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</si>
  <si>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</si>
  <si>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</si>
  <si>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</si>
  <si>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</si>
  <si>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</si>
  <si>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</si>
  <si>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</si>
  <si>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</si>
  <si>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</si>
  <si>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</si>
  <si>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</si>
  <si>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</si>
  <si>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</si>
  <si>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</si>
  <si>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</si>
  <si>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</si>
  <si>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</si>
  <si>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</si>
  <si>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</si>
  <si>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</si>
  <si>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</si>
  <si>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</si>
  <si>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</si>
  <si>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</si>
  <si>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</si>
  <si>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</si>
  <si>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</si>
  <si>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</si>
  <si>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</si>
  <si>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</si>
  <si>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</si>
  <si>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</si>
  <si>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</si>
  <si>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</si>
  <si>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</si>
  <si>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</si>
  <si>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</si>
  <si>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</si>
  <si>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</si>
  <si>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</si>
  <si>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</si>
  <si>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</si>
  <si>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</si>
  <si>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</si>
  <si>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</si>
  <si>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</si>
  <si>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</si>
  <si>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</si>
  <si>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</si>
  <si>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</si>
  <si>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</si>
  <si>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</si>
  <si>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</si>
  <si>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</si>
  <si>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</si>
  <si>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</si>
  <si>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</si>
  <si>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</si>
  <si>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</si>
  <si>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</si>
  <si>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</si>
  <si>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</si>
  <si>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</si>
  <si>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</si>
  <si>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</si>
  <si>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</si>
  <si>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</si>
  <si>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</si>
  <si>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</si>
  <si>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</si>
  <si>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</si>
  <si>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</si>
  <si>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</si>
  <si>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</si>
  <si>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</si>
  <si>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</si>
  <si>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</si>
  <si>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</si>
  <si>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</si>
  <si>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</si>
  <si>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</si>
  <si>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</si>
  <si>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</si>
  <si>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</si>
  <si>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</si>
  <si>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</si>
  <si>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</si>
  <si>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</si>
  <si>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</si>
  <si>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</si>
  <si>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</si>
  <si>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</si>
  <si>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</si>
  <si>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</si>
  <si>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</si>
  <si>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</si>
  <si>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</si>
  <si>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</si>
  <si>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</si>
  <si>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</si>
  <si>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</si>
  <si>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</si>
  <si>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</si>
  <si>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</si>
  <si>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</si>
  <si>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</si>
  <si>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</si>
  <si>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</si>
  <si>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</si>
  <si>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</si>
  <si>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</si>
  <si>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</si>
  <si>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</si>
  <si>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</si>
  <si>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</si>
  <si>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</si>
  <si>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</si>
  <si>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</si>
  <si>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</si>
  <si>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</si>
  <si>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</si>
  <si>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</si>
  <si>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</si>
  <si>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</si>
  <si>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</si>
  <si>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</si>
  <si>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</si>
  <si>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</si>
  <si>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</si>
  <si>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</si>
  <si>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</si>
  <si>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</si>
  <si>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</si>
  <si>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</si>
  <si>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</si>
  <si>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</si>
  <si>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</si>
  <si>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</si>
  <si>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</si>
  <si>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</si>
  <si>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</si>
  <si>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</si>
  <si>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</si>
  <si>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</si>
  <si>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</si>
  <si>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</si>
  <si>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</si>
  <si>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</si>
  <si>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</si>
  <si>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</si>
  <si>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</si>
  <si>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</si>
  <si>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</si>
  <si>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</si>
  <si>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</si>
  <si>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</si>
  <si>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</si>
  <si>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</si>
  <si>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</si>
  <si>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</si>
  <si>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</si>
  <si>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</si>
  <si>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</si>
  <si>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</si>
  <si>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</si>
  <si>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</si>
  <si>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</si>
  <si>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</si>
  <si>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</si>
  <si>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</si>
  <si>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</si>
  <si>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</si>
  <si>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</si>
  <si>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</si>
  <si>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</si>
  <si>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</si>
  <si>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</si>
  <si>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</si>
  <si>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</si>
  <si>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</si>
  <si>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</si>
  <si>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</si>
  <si>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</si>
  <si>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</si>
  <si>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</si>
  <si>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</si>
  <si>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</si>
  <si>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</si>
  <si>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</si>
  <si>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</si>
  <si>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</si>
  <si>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</si>
  <si>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</si>
  <si>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</si>
  <si>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</si>
  <si>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</si>
  <si>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</si>
  <si>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</si>
  <si>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</si>
  <si>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</si>
  <si>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</si>
  <si>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</si>
  <si>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</si>
  <si>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</si>
  <si>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</si>
  <si>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</si>
  <si>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</si>
  <si>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</si>
  <si>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</si>
  <si>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</si>
  <si>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</si>
  <si>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</si>
  <si>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</si>
  <si>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</si>
  <si>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</si>
  <si>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</si>
  <si>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</si>
  <si>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</si>
  <si>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</si>
  <si>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</si>
  <si>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</si>
  <si>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</si>
  <si>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</si>
  <si>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</si>
  <si>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</si>
  <si>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</si>
  <si>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</si>
  <si>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</si>
  <si>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</si>
  <si>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</si>
  <si>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</si>
  <si>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</si>
  <si>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</si>
  <si>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</si>
  <si>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</si>
  <si>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</si>
  <si>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</si>
  <si>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</si>
  <si>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</si>
  <si>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</si>
  <si>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</si>
  <si>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</si>
  <si>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</si>
  <si>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</si>
  <si>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</si>
  <si>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</si>
  <si>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</si>
  <si>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</si>
  <si>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</si>
  <si>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</si>
  <si>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</si>
  <si>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</si>
  <si>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</si>
  <si>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</si>
  <si>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</si>
  <si>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</si>
  <si>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</si>
  <si>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</si>
  <si>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</si>
  <si>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</si>
  <si>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</si>
  <si>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</si>
  <si>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</si>
  <si>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</si>
  <si>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</si>
  <si>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</si>
  <si>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</si>
  <si>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</si>
  <si>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</si>
  <si>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</si>
  <si>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</si>
  <si>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</si>
  <si>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</si>
  <si>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</si>
  <si>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</si>
  <si>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</si>
  <si>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</si>
  <si>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</si>
  <si>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</si>
  <si>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</si>
  <si>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</si>
  <si>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</si>
  <si>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</si>
  <si>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</si>
  <si>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</si>
  <si>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</si>
  <si>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</si>
  <si>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</si>
  <si>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</si>
  <si>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</si>
  <si>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</si>
  <si>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</si>
  <si>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</si>
  <si>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</si>
  <si>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</si>
  <si>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</si>
  <si>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</si>
  <si>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</si>
  <si>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</si>
  <si>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</si>
  <si>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</si>
  <si>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</si>
  <si>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</si>
  <si>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</si>
  <si>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</si>
  <si>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</si>
  <si>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</si>
  <si>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</si>
  <si>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</si>
  <si>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</si>
  <si>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</si>
  <si>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</si>
  <si>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</si>
  <si>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</si>
  <si>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</si>
  <si>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</si>
  <si>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</si>
  <si>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</si>
  <si>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</si>
  <si>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</si>
  <si>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</si>
  <si>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</si>
  <si>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</si>
  <si>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</si>
  <si>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</si>
  <si>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</si>
  <si>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</si>
  <si>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</si>
  <si>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</si>
  <si>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</si>
  <si>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</si>
  <si>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</si>
  <si>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</si>
  <si>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</si>
  <si>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</si>
  <si>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</si>
  <si>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</si>
  <si>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</si>
  <si>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</si>
  <si>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</si>
  <si>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</si>
  <si>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</si>
  <si>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</si>
  <si>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</si>
  <si>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</si>
  <si>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</si>
  <si>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</si>
  <si>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</si>
  <si>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</si>
  <si>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</si>
  <si>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</si>
  <si>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</si>
  <si>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</si>
  <si>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</si>
  <si>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</si>
  <si>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</si>
  <si>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</si>
  <si>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</si>
  <si>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</si>
  <si>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</si>
  <si>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</si>
  <si>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</si>
  <si>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</si>
  <si>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</si>
  <si>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</si>
  <si>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</si>
  <si>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</si>
  <si>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</si>
  <si>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</si>
  <si>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</si>
  <si>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</si>
  <si>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</si>
  <si>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</si>
  <si>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</si>
  <si>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</si>
  <si>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</si>
  <si>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</si>
  <si>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</si>
  <si>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</si>
  <si>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</si>
  <si>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</si>
  <si>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</si>
  <si>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</si>
  <si>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</si>
  <si>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</si>
  <si>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</si>
  <si>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</si>
  <si>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</si>
  <si>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</si>
  <si>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</si>
  <si>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</si>
  <si>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</si>
  <si>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</si>
  <si>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</si>
  <si>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</si>
  <si>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</si>
  <si>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</si>
  <si>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</si>
  <si>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</si>
  <si>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</si>
  <si>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</si>
  <si>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</si>
  <si>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</si>
  <si>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</si>
  <si>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</si>
  <si>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</si>
  <si>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</si>
  <si>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</si>
  <si>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</si>
  <si>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</si>
  <si>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</si>
  <si>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</si>
  <si>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</si>
  <si>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</si>
  <si>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</si>
  <si>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</si>
  <si>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</si>
  <si>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</si>
  <si>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</si>
  <si>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</si>
  <si>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</si>
  <si>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</si>
  <si>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</si>
  <si>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</si>
  <si>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</si>
  <si>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</si>
  <si>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</si>
  <si>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</si>
  <si>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</si>
  <si>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</si>
  <si>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</si>
  <si>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</si>
  <si>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</si>
  <si>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</si>
  <si>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</si>
  <si>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</si>
  <si>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</si>
  <si>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</si>
  <si>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</si>
  <si>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</si>
  <si>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</si>
  <si>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</si>
  <si>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</si>
  <si>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</si>
  <si>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</si>
  <si>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</si>
  <si>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</si>
  <si>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</si>
  <si>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</si>
  <si>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</si>
  <si>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</si>
  <si>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</si>
  <si>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</si>
  <si>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</si>
  <si>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</si>
  <si>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</si>
  <si>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</si>
  <si>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</si>
  <si>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</si>
  <si>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</si>
  <si>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</si>
  <si>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</si>
  <si>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</si>
  <si>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</si>
  <si>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</si>
  <si>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</si>
  <si>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</si>
  <si>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</si>
  <si>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</si>
  <si>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</si>
  <si>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</si>
  <si>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</si>
  <si>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</si>
  <si>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</si>
  <si>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</si>
  <si>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</si>
  <si>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</si>
  <si>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</si>
  <si>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</si>
  <si>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</si>
  <si>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</si>
  <si>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</si>
  <si>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</si>
  <si>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</si>
  <si>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</si>
  <si>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</si>
  <si>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</si>
  <si>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</si>
  <si>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</si>
  <si>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</si>
  <si>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</si>
  <si>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</si>
  <si>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</si>
  <si>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</si>
  <si>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</si>
  <si>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</si>
  <si>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</si>
  <si>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</si>
  <si>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</si>
  <si>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</si>
  <si>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</si>
  <si>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</si>
  <si>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</si>
  <si>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</si>
  <si>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</si>
  <si>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</si>
  <si>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</si>
  <si>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</si>
  <si>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</si>
  <si>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</si>
  <si>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</si>
  <si>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</si>
  <si>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</si>
  <si>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</si>
  <si>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</si>
  <si>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</si>
  <si>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</si>
  <si>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</si>
  <si>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</si>
  <si>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</si>
  <si>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</si>
  <si>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</si>
  <si>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</si>
  <si>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</si>
  <si>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</si>
  <si>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</si>
  <si>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</si>
  <si>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</si>
  <si>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</si>
  <si>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</si>
  <si>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</si>
  <si>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</si>
  <si>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</si>
  <si>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</si>
  <si>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</si>
  <si>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</si>
  <si>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</si>
  <si>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</si>
  <si>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</si>
  <si>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</si>
  <si>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</si>
  <si>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</si>
  <si>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</si>
  <si>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</si>
  <si>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</si>
  <si>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</si>
  <si>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</si>
  <si>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</si>
  <si>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</si>
  <si>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</si>
  <si>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</si>
  <si>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</si>
  <si>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</si>
  <si>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</si>
  <si>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</si>
  <si>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</si>
  <si>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</si>
  <si>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</si>
  <si>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</si>
  <si>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</si>
  <si>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</si>
  <si>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</si>
  <si>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</si>
  <si>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</si>
  <si>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</si>
  <si>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</si>
  <si>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</si>
  <si>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</si>
  <si>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</si>
  <si>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</si>
  <si>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</si>
  <si>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</si>
  <si>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</si>
  <si>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</si>
  <si>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</si>
  <si>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</si>
  <si>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</si>
  <si>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</si>
  <si>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</si>
  <si>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</si>
  <si>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</si>
  <si>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</si>
  <si>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</si>
  <si>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</si>
  <si>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</si>
  <si>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</si>
  <si>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</si>
  <si>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</si>
  <si>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</si>
  <si>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</si>
  <si>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</si>
  <si>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</si>
  <si>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</si>
  <si>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</si>
  <si>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</si>
  <si>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</si>
  <si>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</si>
  <si>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</si>
  <si>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</si>
  <si>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</si>
  <si>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</si>
  <si>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</si>
  <si>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</si>
  <si>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</si>
  <si>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</si>
  <si>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</si>
  <si>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</si>
  <si>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</si>
  <si>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</si>
  <si>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</si>
  <si>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</si>
  <si>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</si>
  <si>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</si>
  <si>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</si>
  <si>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</si>
  <si>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</si>
  <si>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</si>
  <si>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</si>
  <si>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</si>
  <si>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</si>
  <si>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</si>
  <si>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</si>
  <si>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</si>
  <si>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</si>
  <si>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</si>
  <si>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</si>
  <si>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</si>
  <si>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</si>
  <si>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</si>
  <si>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</si>
  <si>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</si>
  <si>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</si>
  <si>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</si>
  <si>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</si>
  <si>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</si>
  <si>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</si>
  <si>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</si>
  <si>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</si>
  <si>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</si>
  <si>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</si>
  <si>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</si>
  <si>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</si>
  <si>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</si>
  <si>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</si>
  <si>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</si>
  <si>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</si>
  <si>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</si>
  <si>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</si>
  <si>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</si>
  <si>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</si>
  <si>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</si>
  <si>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</si>
  <si>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</si>
  <si>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</si>
  <si>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</si>
  <si>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</si>
  <si>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</si>
  <si>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</si>
  <si>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</si>
  <si>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</si>
  <si>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</si>
  <si>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</si>
  <si>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</si>
  <si>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</si>
  <si>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</si>
  <si>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</si>
  <si>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</si>
  <si>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</si>
  <si>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</si>
  <si>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</si>
  <si>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</si>
  <si>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</si>
  <si>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</si>
  <si>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</si>
  <si>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</si>
  <si>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</si>
  <si>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</si>
  <si>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</si>
  <si>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</si>
  <si>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</si>
  <si>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</si>
  <si>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</si>
  <si>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</si>
  <si>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</si>
  <si>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</si>
  <si>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</si>
  <si>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</si>
  <si>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</si>
  <si>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</si>
  <si>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</si>
  <si>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</si>
  <si>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</si>
  <si>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</si>
  <si>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</si>
  <si>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</si>
  <si>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</si>
  <si>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</si>
  <si>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</si>
  <si>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</si>
  <si>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</si>
  <si>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</si>
  <si>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</si>
  <si>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</si>
  <si>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</si>
  <si>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</si>
  <si>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</si>
  <si>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</si>
  <si>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</si>
  <si>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</si>
  <si>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</si>
  <si>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</si>
  <si>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</si>
  <si>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</si>
  <si>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</si>
  <si>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</si>
  <si>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</si>
  <si>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</si>
  <si>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</si>
  <si>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</si>
  <si>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</si>
  <si>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</si>
  <si>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</si>
  <si>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</si>
  <si>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</si>
  <si>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</si>
  <si>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</si>
  <si>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</si>
  <si>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</si>
  <si>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</si>
  <si>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</si>
  <si>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</si>
  <si>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</si>
  <si>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</si>
  <si>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</si>
  <si>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</si>
  <si>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</si>
  <si>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</si>
  <si>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</si>
  <si>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</si>
  <si>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</si>
  <si>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</si>
  <si>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</si>
  <si>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</si>
  <si>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</si>
  <si>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</si>
  <si>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</si>
  <si>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</si>
  <si>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</si>
  <si>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</si>
  <si>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</si>
  <si>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</si>
  <si>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</si>
  <si>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</si>
  <si>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</si>
  <si>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</si>
  <si>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</si>
  <si>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</si>
  <si>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</si>
  <si>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</si>
  <si>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</si>
  <si>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</si>
  <si>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</si>
  <si>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</si>
  <si>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</si>
  <si>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</si>
  <si>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</si>
  <si>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</si>
  <si>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</si>
  <si>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</si>
  <si>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</si>
  <si>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</si>
  <si>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</si>
  <si>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</si>
  <si>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</si>
  <si>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</si>
  <si>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</si>
  <si>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</si>
  <si>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</si>
  <si>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</si>
  <si>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</si>
  <si>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</si>
  <si>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</si>
  <si>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</si>
  <si>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</si>
  <si>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</si>
  <si>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</si>
  <si>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</si>
  <si>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</si>
  <si>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</si>
  <si>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</si>
  <si>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</si>
  <si>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</si>
  <si>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</si>
  <si>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</si>
  <si>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</si>
  <si>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</si>
  <si>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</si>
  <si>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</si>
  <si>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</si>
  <si>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</si>
  <si>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</si>
  <si>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</si>
  <si>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</si>
  <si>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</si>
  <si>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</si>
  <si>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</si>
  <si>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</si>
  <si>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</si>
  <si>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</si>
  <si>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</si>
  <si>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</si>
  <si>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</si>
  <si>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</si>
  <si>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</si>
  <si>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</si>
  <si>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</si>
  <si>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</si>
  <si>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</si>
  <si>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</si>
  <si>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</si>
  <si>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</si>
  <si>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</si>
  <si>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</si>
  <si>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</si>
  <si>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</si>
  <si>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</si>
  <si>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</si>
  <si>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</si>
  <si>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</si>
  <si>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</si>
  <si>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</si>
  <si>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</si>
  <si>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</si>
  <si>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</si>
  <si>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</si>
  <si>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</si>
  <si>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</si>
  <si>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</si>
  <si>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</si>
  <si>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</si>
  <si>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</si>
  <si>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</si>
  <si>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</si>
  <si>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</si>
  <si>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</si>
  <si>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</si>
  <si>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</si>
  <si>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</si>
  <si>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</si>
  <si>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</si>
  <si>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</si>
  <si>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</si>
  <si>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</si>
  <si>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</si>
  <si>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</si>
  <si>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</si>
  <si>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</si>
  <si>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</si>
  <si>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</si>
  <si>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</si>
  <si>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</si>
  <si>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</si>
  <si>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</si>
  <si>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</si>
  <si>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</si>
  <si>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</si>
  <si>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</si>
  <si>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</si>
  <si>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</si>
  <si>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</si>
  <si>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</si>
  <si>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</si>
  <si>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</si>
  <si>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</si>
  <si>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</si>
  <si>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</si>
  <si>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</si>
  <si>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</si>
  <si>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</si>
  <si>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</si>
  <si>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</si>
  <si>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</si>
  <si>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</si>
  <si>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</si>
  <si>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</si>
  <si>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</si>
  <si>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</si>
  <si>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</si>
  <si>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</si>
  <si>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</si>
  <si>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</si>
  <si>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</si>
  <si>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</si>
  <si>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</si>
  <si>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</si>
  <si>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</si>
  <si>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</si>
  <si>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</si>
  <si>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</si>
  <si>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</si>
  <si>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</si>
  <si>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</si>
  <si>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</si>
  <si>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</si>
  <si>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</si>
  <si>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</si>
  <si>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</si>
  <si>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</si>
  <si>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</si>
  <si>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</si>
  <si>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</si>
  <si>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</si>
  <si>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</si>
  <si>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</si>
  <si>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</si>
  <si>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</si>
  <si>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</si>
  <si>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</si>
  <si>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</si>
  <si>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</si>
  <si>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</si>
  <si>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</si>
  <si>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</si>
  <si>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</si>
  <si>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</si>
  <si>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</si>
  <si>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</si>
  <si>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</si>
  <si>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</si>
  <si>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</si>
  <si>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</si>
  <si>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</si>
  <si>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</si>
  <si>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</si>
  <si>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</si>
  <si>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</si>
  <si>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</si>
  <si>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</si>
  <si>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</si>
  <si>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</si>
  <si>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</si>
  <si>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</si>
  <si>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</si>
  <si>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</si>
  <si>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</si>
  <si>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</si>
  <si>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</si>
  <si>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</si>
  <si>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</si>
  <si>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</si>
  <si>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</si>
  <si>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</si>
  <si>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</si>
  <si>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</si>
  <si>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</si>
  <si>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</si>
  <si>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</si>
  <si>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</si>
  <si>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</si>
  <si>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</si>
  <si>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</si>
  <si>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</si>
  <si>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</si>
  <si>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</si>
  <si>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</si>
  <si>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</si>
  <si>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</si>
  <si>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</si>
  <si>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</si>
  <si>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</si>
  <si>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</si>
  <si>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</si>
  <si>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</si>
  <si>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</si>
  <si>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</si>
  <si>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</si>
  <si>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</si>
  <si>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</si>
  <si>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</si>
  <si>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</si>
  <si>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</si>
  <si>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</si>
  <si>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</si>
  <si>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</si>
  <si>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</si>
  <si>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</si>
  <si>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</si>
  <si>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</si>
  <si>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</si>
  <si>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</si>
  <si>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</si>
  <si>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</si>
  <si>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</si>
  <si>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</si>
  <si>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</si>
  <si>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</si>
  <si>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</si>
  <si>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</si>
  <si>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</si>
  <si>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</si>
  <si>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</si>
  <si>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</si>
  <si>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</si>
  <si>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</si>
  <si>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</si>
  <si>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</si>
  <si>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</si>
  <si>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</si>
  <si>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</si>
  <si>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</si>
  <si>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</si>
  <si>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</si>
  <si>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</si>
  <si>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</si>
  <si>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</si>
  <si>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</si>
  <si>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</si>
  <si>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</si>
  <si>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</si>
  <si>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</si>
  <si>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</si>
  <si>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</si>
  <si>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</si>
  <si>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</si>
  <si>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</si>
  <si>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</si>
  <si>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</si>
  <si>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</si>
  <si>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</si>
  <si>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</si>
  <si>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</si>
  <si>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</si>
  <si>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</si>
  <si>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</si>
  <si>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</si>
  <si>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</si>
  <si>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</si>
  <si>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</si>
  <si>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</si>
  <si>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</si>
  <si>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</si>
  <si>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</si>
  <si>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</si>
  <si>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</si>
  <si>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</si>
  <si>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</si>
  <si>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</si>
  <si>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</si>
  <si>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</si>
  <si>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</si>
  <si>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</si>
  <si>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</si>
  <si>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</si>
  <si>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</si>
  <si>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</si>
  <si>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</si>
  <si>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</si>
  <si>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</si>
  <si>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</si>
  <si>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</si>
  <si>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</si>
  <si>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</si>
  <si>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</si>
  <si>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</si>
  <si>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</si>
  <si>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</si>
  <si>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</si>
  <si>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</si>
  <si>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</si>
  <si>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</si>
  <si>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</si>
  <si>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</si>
  <si>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</si>
  <si>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</si>
  <si>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</si>
  <si>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</si>
  <si>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</si>
  <si>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</si>
  <si>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</si>
  <si>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</si>
  <si>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</si>
  <si>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</si>
  <si>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</si>
  <si>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</si>
  <si>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</si>
  <si>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</si>
  <si>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</si>
  <si>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</si>
  <si>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</si>
  <si>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</si>
  <si>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</si>
  <si>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</si>
  <si>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</si>
  <si>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</si>
  <si>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</si>
  <si>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</si>
  <si>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</si>
  <si>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</si>
  <si>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</si>
  <si>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</si>
  <si>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</si>
  <si>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</si>
  <si>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</si>
  <si>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</si>
  <si>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</si>
  <si>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</si>
  <si>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</si>
  <si>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</si>
  <si>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</si>
  <si>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</si>
  <si>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</si>
  <si>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</si>
  <si>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</si>
  <si>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</si>
  <si>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</si>
  <si>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</si>
  <si>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</si>
  <si>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</si>
  <si>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</si>
  <si>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</si>
  <si>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</si>
  <si>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</si>
  <si>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</si>
  <si>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</si>
  <si>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</si>
  <si>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</si>
  <si>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</si>
  <si>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</si>
  <si>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</si>
  <si>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</si>
  <si>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</si>
  <si>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</si>
  <si>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</si>
  <si>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</si>
  <si>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</si>
  <si>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</si>
  <si>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</si>
  <si>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</si>
  <si>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</si>
  <si>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</si>
  <si>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</si>
  <si>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</si>
  <si>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</si>
  <si>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</si>
  <si>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</si>
  <si>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</si>
  <si>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</si>
  <si>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</si>
  <si>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</si>
  <si>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</si>
  <si>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</si>
  <si>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</si>
  <si>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</si>
  <si>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</si>
  <si>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</si>
  <si>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</si>
  <si>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</si>
  <si>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</si>
  <si>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</si>
  <si>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</si>
  <si>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</si>
  <si>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</si>
  <si>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</si>
  <si>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</si>
  <si>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</si>
  <si>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</si>
  <si>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</si>
  <si>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</si>
  <si>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</si>
  <si>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</si>
  <si>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</si>
  <si>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</si>
  <si>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</si>
  <si>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</si>
  <si>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</si>
  <si>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</si>
  <si>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</si>
  <si>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</si>
  <si>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</si>
  <si>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</si>
  <si>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</si>
  <si>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</si>
  <si>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</si>
  <si>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</si>
  <si>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</si>
  <si>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</si>
  <si>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</si>
  <si>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</si>
  <si>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</si>
  <si>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</si>
  <si>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</si>
  <si>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</si>
  <si>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</si>
  <si>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</si>
  <si>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</si>
  <si>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</si>
  <si>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</si>
  <si>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</si>
  <si>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</si>
  <si>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</si>
  <si>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</si>
  <si>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</si>
  <si>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</si>
  <si>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</si>
  <si>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</si>
  <si>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</si>
  <si>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</si>
  <si>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</si>
  <si>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</si>
  <si>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</si>
  <si>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</si>
  <si>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</si>
  <si>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</si>
  <si>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</si>
  <si>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</si>
  <si>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</si>
  <si>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</si>
  <si>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</si>
  <si>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</si>
  <si>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</si>
  <si>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</si>
  <si>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</si>
  <si>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</si>
  <si>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</si>
  <si>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</si>
  <si>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</si>
  <si>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</si>
  <si>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</si>
  <si>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</si>
  <si>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</si>
  <si>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</si>
  <si>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</si>
  <si>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</si>
  <si>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</si>
  <si>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</si>
  <si>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</si>
  <si>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</si>
  <si>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</si>
  <si>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</si>
  <si>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</si>
  <si>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</si>
  <si>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</si>
  <si>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</si>
  <si>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</si>
  <si>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</si>
  <si>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</si>
  <si>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</si>
  <si>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</si>
  <si>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</si>
  <si>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</si>
  <si>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</si>
  <si>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</si>
  <si>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</si>
  <si>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</si>
  <si>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</si>
  <si>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</si>
  <si>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</si>
  <si>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</si>
  <si>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</si>
  <si>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</si>
  <si>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</si>
  <si>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</si>
  <si>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</si>
  <si>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</si>
  <si>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</si>
  <si>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</si>
  <si>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</si>
  <si>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</si>
  <si>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</si>
  <si>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</si>
  <si>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</si>
  <si>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</si>
  <si>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</si>
  <si>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</si>
  <si>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</si>
  <si>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</si>
  <si>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</si>
  <si>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</si>
  <si>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</si>
  <si>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</si>
  <si>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</si>
  <si>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</si>
  <si>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</si>
  <si>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</si>
  <si>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</si>
  <si>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</si>
  <si>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</si>
  <si>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</si>
  <si>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</si>
  <si>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</si>
  <si>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</si>
  <si>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</si>
  <si>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</si>
  <si>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</si>
  <si>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</si>
  <si>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</si>
  <si>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</si>
  <si>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</si>
  <si>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</si>
  <si>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</si>
  <si>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</si>
  <si>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</si>
  <si>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</si>
  <si>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</si>
  <si>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</si>
  <si>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</si>
  <si>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</si>
  <si>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</si>
  <si>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</si>
  <si>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</si>
  <si>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</si>
  <si>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</si>
  <si>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</si>
  <si>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</si>
  <si>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</si>
  <si>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</si>
  <si>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</si>
  <si>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</si>
  <si>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</si>
  <si>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</si>
  <si>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</si>
  <si>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</si>
  <si>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</si>
  <si>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</si>
  <si>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</si>
  <si>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</si>
  <si>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</si>
  <si>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</si>
  <si>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</si>
  <si>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</si>
  <si>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</si>
  <si>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</si>
  <si>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</si>
  <si>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</si>
  <si>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</si>
  <si>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</si>
  <si>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</si>
  <si>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</si>
  <si>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</si>
  <si>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</si>
  <si>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</si>
  <si>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</si>
  <si>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</si>
  <si>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</si>
  <si>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</si>
  <si>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</si>
  <si>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</si>
  <si>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</si>
  <si>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</si>
  <si>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</si>
  <si>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</si>
  <si>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</si>
  <si>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</si>
  <si>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</si>
  <si>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</si>
  <si>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</si>
  <si>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</si>
  <si>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</si>
  <si>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</si>
  <si>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</si>
  <si>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</si>
  <si>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</si>
  <si>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</si>
  <si>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</si>
  <si>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</si>
  <si>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</si>
  <si>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</si>
  <si>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</si>
  <si>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</si>
  <si>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</si>
  <si>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</si>
  <si>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</si>
  <si>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</si>
  <si>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</si>
  <si>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</si>
  <si>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</si>
  <si>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</si>
  <si>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</si>
  <si>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</si>
  <si>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</si>
  <si>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</si>
  <si>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</si>
  <si>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</si>
  <si>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</si>
  <si>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</si>
  <si>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</si>
  <si>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</si>
  <si>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</si>
  <si>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</si>
  <si>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</si>
  <si>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</si>
  <si>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</si>
  <si>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</si>
  <si>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</si>
  <si>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</si>
  <si>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</si>
  <si>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</si>
  <si>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</si>
  <si>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</si>
  <si>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</si>
  <si>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</si>
  <si>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</si>
  <si>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</si>
  <si>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</si>
  <si>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</si>
  <si>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</si>
  <si>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</si>
  <si>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</si>
  <si>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</si>
  <si>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</si>
  <si>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</si>
  <si>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</si>
  <si>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</si>
  <si>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</si>
  <si>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</si>
  <si>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</si>
  <si>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</si>
  <si>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</si>
  <si>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</si>
  <si>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</si>
  <si>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</si>
  <si>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</si>
  <si>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</si>
  <si>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</si>
  <si>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</si>
  <si>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</si>
  <si>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</si>
  <si>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</si>
  <si>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</si>
  <si>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</si>
  <si>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</si>
  <si>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</si>
  <si>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</si>
  <si>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</si>
  <si>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</si>
  <si>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</si>
  <si>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</si>
  <si>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</si>
  <si>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</si>
  <si>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</si>
  <si>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</si>
  <si>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</si>
  <si>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</si>
  <si>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</si>
  <si>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</si>
  <si>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</si>
  <si>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</si>
  <si>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</si>
  <si>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</si>
  <si>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</si>
  <si>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</si>
  <si>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</si>
  <si>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</si>
  <si>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</si>
  <si>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</si>
  <si>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</si>
  <si>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</si>
  <si>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</si>
  <si>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</si>
  <si>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</si>
  <si>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</si>
  <si>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</si>
  <si>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</si>
  <si>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</si>
  <si>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</si>
  <si>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</si>
  <si>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</si>
  <si>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</si>
  <si>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</si>
  <si>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</si>
  <si>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</si>
  <si>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</si>
  <si>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</si>
  <si>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</si>
  <si>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</si>
  <si>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</si>
  <si>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</si>
  <si>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</si>
  <si>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</si>
  <si>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</si>
  <si>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</si>
  <si>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</si>
  <si>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</si>
  <si>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</si>
  <si>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</si>
  <si>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</si>
  <si>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</si>
  <si>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</si>
  <si>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</si>
  <si>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</si>
  <si>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</si>
  <si>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</si>
  <si>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</si>
  <si>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</si>
  <si>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</si>
  <si>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</si>
  <si>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</si>
  <si>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</si>
  <si>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</si>
  <si>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</si>
  <si>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</si>
  <si>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</si>
  <si>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</si>
  <si>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</si>
  <si>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</si>
  <si>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</si>
  <si>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</si>
  <si>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</si>
  <si>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</si>
  <si>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</si>
  <si>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</si>
  <si>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</si>
  <si>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</si>
  <si>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</si>
  <si>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</si>
  <si>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</si>
  <si>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</si>
  <si>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</si>
  <si>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</si>
  <si>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</si>
  <si>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</si>
  <si>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</si>
  <si>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</si>
  <si>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</si>
  <si>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</si>
  <si>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</si>
  <si>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</si>
  <si>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</si>
  <si>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</si>
  <si>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</si>
  <si>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</si>
  <si>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</si>
  <si>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</si>
  <si>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</si>
  <si>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</si>
  <si>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</si>
  <si>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</si>
  <si>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</si>
  <si>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</si>
  <si>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</si>
  <si>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</si>
  <si>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</si>
  <si>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</si>
  <si>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</si>
  <si>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</si>
  <si>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</si>
  <si>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</si>
  <si>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</si>
  <si>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</si>
  <si>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</si>
  <si>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</si>
  <si>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</si>
  <si>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</si>
  <si>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</si>
  <si>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</si>
  <si>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</si>
  <si>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</si>
  <si>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</si>
  <si>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</si>
  <si>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</si>
  <si>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</si>
  <si>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</si>
  <si>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</si>
  <si>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</si>
  <si>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</si>
  <si>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</si>
  <si>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</si>
  <si>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</si>
  <si>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</si>
  <si>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</si>
  <si>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</si>
  <si>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</si>
  <si>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</si>
  <si>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</si>
  <si>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</si>
  <si>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</si>
  <si>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</si>
  <si>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</si>
  <si>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</si>
  <si>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</si>
  <si>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</si>
  <si>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</si>
  <si>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</si>
  <si>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</si>
  <si>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</si>
  <si>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</si>
  <si>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</si>
  <si>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</si>
  <si>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</si>
  <si>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</si>
  <si>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</si>
  <si>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</si>
  <si>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</si>
  <si>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</si>
  <si>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</si>
  <si>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</si>
  <si>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</si>
  <si>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</si>
  <si>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</si>
  <si>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</si>
  <si>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</si>
  <si>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</si>
  <si>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</si>
  <si>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</si>
  <si>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</si>
  <si>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</si>
  <si>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</si>
  <si>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</si>
  <si>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</si>
  <si>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</si>
  <si>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</si>
  <si>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</si>
  <si>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</si>
  <si>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</si>
  <si>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</si>
  <si>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</si>
  <si>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</si>
  <si>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</si>
  <si>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</si>
  <si>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</si>
  <si>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</si>
  <si>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</si>
  <si>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</si>
  <si>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</si>
  <si>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</si>
  <si>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</si>
  <si>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</si>
  <si>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</si>
  <si>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</si>
  <si>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</si>
  <si>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</si>
  <si>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</si>
  <si>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</si>
  <si>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</si>
  <si>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</si>
  <si>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</si>
  <si>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</si>
  <si>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</si>
  <si>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</si>
  <si>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</si>
  <si>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</si>
  <si>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</si>
  <si>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</si>
  <si>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</si>
  <si>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</si>
  <si>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</si>
  <si>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</si>
  <si>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</si>
  <si>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</si>
  <si>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</si>
  <si>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</si>
  <si>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</si>
  <si>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</si>
  <si>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</si>
  <si>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</si>
  <si>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</si>
  <si>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</si>
  <si>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</si>
  <si>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</si>
  <si>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</si>
  <si>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</si>
  <si>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</si>
  <si>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</si>
  <si>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</si>
  <si>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</si>
  <si>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</si>
  <si>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</si>
  <si>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</si>
  <si>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</si>
  <si>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</si>
  <si>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</si>
  <si>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</si>
  <si>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</si>
  <si>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</si>
  <si>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</si>
  <si>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</si>
  <si>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</si>
  <si>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</si>
  <si>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</si>
  <si>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</si>
  <si>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</si>
  <si>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</si>
  <si>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</si>
  <si>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</si>
  <si>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</si>
  <si>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</si>
  <si>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</si>
  <si>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</si>
  <si>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</si>
  <si>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</si>
  <si>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</si>
  <si>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</si>
  <si>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</si>
  <si>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</si>
  <si>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</si>
  <si>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</si>
  <si>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</si>
  <si>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</si>
  <si>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</si>
  <si>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</si>
  <si>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</si>
  <si>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</si>
  <si>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</si>
  <si>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</si>
  <si>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</si>
  <si>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</si>
  <si>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</si>
  <si>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</si>
  <si>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</si>
  <si>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</si>
  <si>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</si>
  <si>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</si>
  <si>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</si>
  <si>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</si>
  <si>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</si>
  <si>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</si>
  <si>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</si>
  <si>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</si>
  <si>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</si>
  <si>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</si>
  <si>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</si>
  <si>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</si>
  <si>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</si>
  <si>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</si>
  <si>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</si>
  <si>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</si>
  <si>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</si>
  <si>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</si>
  <si>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</si>
  <si>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</si>
  <si>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</si>
  <si>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</si>
  <si>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</si>
  <si>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</si>
  <si>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</si>
  <si>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</si>
  <si>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</si>
  <si>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</si>
  <si>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</si>
  <si>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</si>
  <si>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</si>
  <si>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</si>
  <si>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</si>
  <si>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</si>
  <si>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</si>
  <si>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</si>
  <si>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</si>
  <si>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</si>
  <si>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</si>
  <si>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</si>
  <si>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</si>
  <si>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</si>
  <si>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</si>
  <si>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</si>
  <si>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</si>
  <si>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</si>
  <si>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</si>
  <si>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</si>
  <si>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</si>
  <si>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</si>
  <si>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</si>
  <si>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</si>
  <si>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</si>
  <si>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</si>
  <si>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</si>
  <si>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</si>
  <si>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</si>
  <si>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</si>
  <si>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</si>
  <si>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</si>
  <si>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</si>
  <si>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</si>
  <si>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</si>
  <si>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</si>
  <si>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</si>
  <si>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</si>
  <si>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</si>
  <si>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</si>
  <si>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</si>
  <si>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</si>
  <si>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</si>
  <si>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</si>
  <si>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</si>
  <si>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</si>
  <si>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</si>
  <si>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</si>
  <si>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</si>
  <si>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</si>
  <si>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</si>
  <si>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</si>
  <si>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</si>
  <si>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</si>
  <si>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</si>
  <si>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</si>
  <si>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</si>
  <si>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</si>
  <si>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</si>
  <si>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</si>
  <si>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</si>
  <si>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</si>
  <si>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</si>
  <si>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</si>
  <si>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</si>
  <si>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</si>
  <si>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</si>
  <si>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</si>
  <si>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</si>
  <si>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</si>
  <si>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</si>
  <si>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</si>
  <si>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</si>
  <si>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</si>
  <si>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</si>
  <si>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</si>
  <si>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</si>
  <si>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</si>
  <si>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</si>
  <si>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</si>
  <si>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</si>
  <si>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</si>
  <si>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</si>
  <si>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</si>
  <si>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</si>
  <si>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</si>
  <si>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</si>
  <si>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</si>
  <si>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</si>
  <si>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</si>
  <si>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</si>
  <si>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</si>
  <si>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</si>
  <si>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</si>
  <si>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</si>
  <si>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</si>
  <si>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</si>
  <si>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</si>
  <si>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</si>
  <si>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</si>
  <si>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</si>
  <si>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</si>
  <si>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</si>
  <si>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</si>
  <si>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</si>
  <si>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</si>
  <si>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</si>
  <si>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</si>
  <si>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</si>
  <si>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</si>
  <si>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</si>
  <si>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</si>
  <si>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</si>
  <si>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</si>
  <si>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</si>
  <si>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</si>
  <si>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</si>
  <si>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</si>
  <si>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</si>
  <si>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</si>
  <si>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</si>
  <si>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</si>
  <si>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</si>
  <si>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</si>
  <si>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</si>
  <si>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</si>
  <si>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</si>
  <si>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</si>
  <si>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</si>
  <si>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</si>
  <si>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</si>
  <si>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</si>
  <si>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</si>
  <si>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</si>
  <si>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</si>
  <si>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</si>
  <si>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</si>
  <si>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</si>
  <si>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</si>
  <si>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</si>
  <si>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</si>
  <si>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</si>
  <si>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</si>
  <si>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</si>
  <si>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</si>
  <si>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</si>
  <si>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</si>
  <si>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</si>
  <si>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</si>
  <si>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</si>
  <si>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</si>
  <si>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</si>
  <si>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</si>
  <si>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</si>
  <si>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</si>
  <si>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</si>
  <si>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</si>
  <si>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</si>
  <si>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</si>
  <si>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</si>
  <si>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</si>
  <si>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</si>
  <si>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</si>
  <si>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</si>
  <si>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</si>
  <si>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</si>
  <si>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</si>
  <si>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</si>
  <si>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</si>
  <si>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</si>
  <si>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</si>
  <si>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</si>
  <si>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</si>
  <si>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</si>
  <si>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</si>
  <si>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</si>
  <si>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</si>
  <si>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</si>
  <si>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</si>
  <si>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</si>
  <si>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</si>
  <si>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</si>
  <si>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</si>
  <si>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</si>
  <si>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</si>
  <si>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</si>
  <si>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</si>
  <si>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</si>
  <si>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</si>
  <si>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</si>
  <si>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</si>
  <si>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</si>
  <si>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</si>
  <si>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</si>
  <si>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</si>
  <si>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</si>
  <si>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</si>
  <si>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</si>
  <si>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</si>
  <si>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</si>
  <si>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</si>
  <si>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</si>
  <si>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</si>
  <si>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</si>
  <si>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</si>
  <si>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</si>
  <si>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</si>
  <si>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</si>
  <si>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</si>
  <si>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</si>
  <si>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</si>
  <si>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</si>
  <si>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</si>
  <si>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</si>
  <si>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</si>
  <si>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</si>
  <si>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</si>
  <si>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</si>
  <si>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</si>
  <si>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</si>
  <si>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</si>
  <si>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</si>
  <si>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</si>
  <si>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</si>
  <si>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</si>
  <si>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</si>
  <si>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</si>
  <si>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</si>
  <si>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</si>
  <si>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</si>
  <si>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</si>
  <si>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</si>
  <si>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</si>
  <si>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</si>
  <si>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</si>
  <si>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</si>
  <si>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</si>
  <si>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</si>
  <si>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</si>
  <si>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</si>
  <si>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</si>
  <si>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</si>
  <si>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</si>
  <si>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</si>
  <si>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</si>
  <si>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</si>
  <si>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</si>
  <si>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</si>
  <si>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</si>
  <si>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</si>
  <si>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</si>
  <si>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</si>
  <si>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</si>
  <si>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</si>
  <si>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</si>
  <si>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</si>
  <si>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</si>
  <si>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</si>
  <si>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</si>
  <si>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</si>
  <si>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</si>
  <si>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</si>
  <si>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</si>
  <si>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</si>
  <si>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</si>
  <si>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</si>
  <si>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</si>
  <si>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</si>
  <si>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</si>
  <si>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</si>
  <si>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</si>
  <si>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</si>
  <si>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</si>
  <si>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</si>
  <si>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</si>
  <si>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</si>
  <si>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</si>
  <si>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</si>
  <si>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</si>
  <si>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</si>
  <si>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</si>
  <si>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</si>
  <si>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</si>
  <si>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</si>
  <si>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</si>
  <si>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</si>
  <si>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</si>
  <si>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</si>
  <si>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</si>
  <si>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</si>
  <si>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</si>
  <si>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</si>
  <si>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</si>
  <si>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</si>
  <si>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</si>
  <si>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</si>
  <si>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</si>
  <si>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</si>
  <si>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</si>
  <si>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</si>
  <si>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</si>
  <si>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</si>
  <si>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</si>
  <si>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</si>
  <si>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</si>
  <si>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</si>
  <si>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</si>
  <si>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</si>
  <si>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</si>
  <si>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</si>
  <si>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</si>
  <si>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</si>
  <si>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</si>
  <si>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</si>
  <si>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</si>
  <si>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</si>
  <si>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</si>
  <si>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</si>
  <si>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</si>
  <si>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</si>
  <si>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</si>
  <si>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</si>
  <si>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</si>
  <si>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</si>
  <si>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</si>
  <si>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</si>
  <si>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</si>
  <si>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</si>
  <si>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</si>
  <si>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</si>
  <si>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</si>
  <si>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</si>
  <si>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</si>
  <si>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</si>
  <si>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</si>
  <si>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</si>
  <si>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</si>
  <si>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</si>
  <si>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</si>
  <si>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</si>
  <si>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</si>
  <si>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</si>
  <si>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</si>
  <si>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</si>
  <si>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</si>
  <si>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</si>
  <si>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</si>
  <si>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</si>
  <si>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</si>
  <si>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</si>
  <si>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</si>
  <si>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</si>
  <si>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</si>
  <si>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</si>
  <si>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</si>
  <si>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</si>
  <si>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</si>
  <si>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</si>
  <si>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</si>
  <si>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</si>
  <si>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</si>
  <si>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</si>
  <si>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</si>
  <si>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</si>
  <si>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</si>
  <si>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</si>
  <si>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</si>
  <si>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</si>
  <si>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</si>
  <si>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</si>
  <si>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</si>
  <si>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</si>
  <si>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</si>
  <si>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</si>
  <si>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</si>
  <si>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</si>
  <si>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</si>
  <si>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</si>
  <si>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</si>
  <si>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</si>
  <si>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</si>
  <si>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</si>
  <si>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</si>
  <si>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</si>
  <si>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</si>
  <si>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</si>
  <si>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</si>
  <si>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</si>
  <si>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</si>
  <si>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</si>
  <si>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</si>
  <si>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</si>
  <si>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</si>
  <si>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</si>
  <si>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</si>
  <si>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</si>
  <si>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</si>
  <si>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</si>
  <si>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</si>
  <si>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</si>
  <si>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</si>
  <si>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</si>
  <si>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</si>
  <si>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</si>
  <si>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</si>
  <si>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</si>
  <si>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</si>
  <si>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</si>
  <si>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</si>
  <si>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</si>
  <si>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</si>
  <si>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</si>
  <si>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</si>
  <si>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</si>
  <si>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</si>
  <si>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</si>
  <si>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</si>
  <si>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</si>
  <si>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</si>
  <si>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</si>
  <si>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</si>
  <si>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</si>
  <si>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</si>
  <si>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</si>
  <si>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</si>
  <si>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</si>
  <si>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</si>
  <si>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</si>
  <si>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</si>
  <si>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</si>
  <si>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</si>
  <si>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</si>
  <si>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</si>
  <si>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</si>
  <si>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</si>
  <si>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</si>
  <si>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</si>
  <si>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</si>
  <si>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</si>
  <si>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</si>
  <si>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</si>
  <si>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</si>
  <si>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</si>
  <si>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</si>
  <si>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</si>
  <si>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</si>
  <si>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</si>
  <si>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</si>
  <si>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</si>
  <si>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</si>
  <si>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</si>
  <si>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</si>
  <si>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</si>
  <si>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</si>
  <si>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</si>
  <si>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</si>
  <si>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</si>
  <si>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</si>
  <si>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</si>
  <si>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</si>
  <si>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</si>
  <si>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</si>
  <si>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</si>
  <si>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</si>
  <si>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</si>
  <si>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</si>
  <si>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</si>
  <si>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</si>
  <si>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</si>
  <si>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</si>
  <si>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</si>
  <si>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</si>
  <si>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</si>
  <si>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</si>
  <si>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</si>
  <si>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</si>
  <si>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</si>
  <si>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</si>
  <si>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</si>
  <si>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</si>
  <si>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</si>
  <si>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</si>
  <si>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</si>
  <si>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</si>
  <si>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</si>
  <si>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</si>
  <si>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</si>
  <si>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</si>
  <si>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</si>
  <si>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</si>
  <si>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</si>
  <si>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</si>
  <si>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</si>
  <si>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</si>
  <si>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</si>
  <si>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</si>
  <si>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</si>
  <si>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</si>
  <si>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</si>
  <si>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</si>
  <si>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</si>
  <si>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</si>
  <si>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</si>
  <si>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</si>
  <si>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</si>
  <si>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</si>
  <si>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</si>
  <si>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</si>
  <si>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</si>
  <si>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</si>
  <si>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</si>
  <si>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</si>
  <si>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</si>
  <si>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</si>
  <si>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</si>
  <si>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</si>
  <si>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</si>
  <si>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</si>
  <si>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</si>
  <si>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</si>
  <si>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</si>
  <si>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</si>
  <si>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</si>
  <si>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</si>
  <si>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</si>
  <si>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</si>
  <si>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</si>
  <si>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</si>
  <si>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</si>
  <si>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</si>
  <si>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</si>
  <si>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</si>
  <si>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</si>
  <si>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</si>
  <si>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</si>
  <si>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</si>
  <si>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</si>
  <si>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</si>
  <si>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</si>
  <si>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</si>
  <si>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</si>
  <si>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</si>
  <si>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</si>
  <si>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</si>
  <si>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</si>
  <si>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</si>
  <si>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</si>
  <si>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</si>
  <si>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</si>
  <si>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</si>
  <si>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</si>
  <si>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</si>
  <si>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</si>
  <si>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</si>
  <si>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</si>
  <si>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</si>
  <si>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</si>
  <si>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</si>
  <si>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</si>
  <si>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</si>
  <si>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</si>
  <si>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</si>
  <si>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</si>
  <si>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</si>
  <si>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</si>
  <si>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</si>
  <si>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</si>
  <si>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</si>
  <si>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</si>
  <si>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</si>
  <si>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</si>
  <si>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</si>
  <si>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</si>
  <si>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</si>
  <si>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</si>
  <si>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</si>
  <si>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</si>
  <si>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</si>
  <si>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</si>
  <si>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</si>
  <si>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</si>
  <si>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</si>
  <si>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</si>
  <si>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</si>
  <si>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</si>
  <si>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</si>
  <si>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</si>
  <si>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</si>
  <si>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</si>
  <si>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</si>
  <si>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</si>
  <si>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</si>
  <si>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</si>
  <si>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</si>
  <si>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</si>
  <si>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</si>
  <si>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</si>
  <si>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</si>
  <si>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</si>
  <si>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</si>
  <si>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</si>
  <si>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</si>
  <si>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</si>
  <si>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</si>
  <si>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</si>
  <si>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</si>
  <si>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</si>
  <si>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</si>
  <si>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</si>
  <si>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</si>
  <si>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</si>
  <si>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</si>
  <si>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</si>
  <si>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</si>
  <si>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</si>
  <si>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</si>
  <si>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</si>
  <si>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</si>
  <si>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</si>
  <si>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</si>
  <si>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</si>
  <si>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</si>
  <si>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</si>
  <si>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</si>
  <si>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</si>
  <si>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</si>
  <si>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</si>
  <si>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</si>
  <si>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</si>
  <si>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</si>
  <si>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</si>
  <si>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</si>
  <si>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</si>
  <si>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</si>
  <si>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</si>
  <si>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</si>
  <si>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</si>
  <si>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</si>
  <si>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</si>
  <si>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</si>
  <si>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</si>
  <si>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</si>
  <si>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</si>
  <si>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</si>
  <si>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</si>
  <si>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</si>
  <si>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</si>
  <si>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</si>
  <si>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</si>
  <si>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</si>
  <si>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</si>
  <si>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</si>
  <si>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</si>
  <si>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</si>
  <si>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</si>
  <si>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</si>
  <si>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</si>
  <si>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</si>
  <si>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</si>
  <si>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</si>
  <si>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</si>
  <si>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</si>
  <si>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</si>
  <si>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</si>
  <si>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</si>
  <si>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</si>
  <si>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</si>
  <si>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</si>
  <si>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</si>
  <si>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</si>
  <si>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</si>
  <si>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</si>
  <si>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</si>
  <si>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</si>
  <si>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</si>
  <si>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</si>
  <si>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</si>
  <si>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</si>
  <si>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</si>
  <si>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</si>
  <si>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</si>
  <si>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</si>
  <si>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</si>
  <si>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</si>
  <si>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</si>
  <si>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</si>
  <si>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</si>
  <si>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</si>
  <si>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</si>
  <si>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</si>
  <si>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</si>
  <si>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</si>
  <si>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</si>
  <si>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</si>
  <si>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</si>
  <si>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</si>
  <si>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</si>
  <si>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</si>
  <si>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</si>
  <si>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</si>
  <si>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</si>
  <si>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</si>
  <si>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</si>
  <si>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</si>
  <si>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</si>
  <si>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</si>
  <si>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</si>
  <si>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</si>
  <si>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</si>
  <si>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</si>
  <si>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</si>
  <si>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</si>
  <si>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</si>
  <si>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</si>
  <si>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</si>
  <si>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</si>
  <si>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</si>
  <si>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</si>
  <si>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</si>
  <si>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</si>
  <si>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</si>
  <si>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</si>
  <si>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</si>
  <si>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</si>
  <si>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</si>
  <si>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</si>
  <si>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</si>
  <si>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</si>
  <si>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</si>
  <si>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</si>
  <si>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</si>
  <si>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</si>
  <si>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</si>
  <si>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</si>
  <si>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</si>
  <si>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</si>
  <si>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</si>
  <si>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</si>
  <si>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</si>
  <si>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</si>
  <si>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</si>
  <si>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</si>
  <si>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</si>
  <si>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</si>
  <si>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</si>
  <si>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</si>
  <si>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</si>
  <si>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</si>
  <si>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</si>
  <si>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</si>
  <si>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</si>
  <si>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</si>
  <si>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</si>
  <si>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</si>
  <si>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</si>
  <si>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</si>
  <si>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</si>
  <si>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</si>
  <si>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</si>
  <si>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</si>
  <si>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</si>
  <si>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</si>
  <si>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</si>
  <si>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</si>
  <si>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</si>
  <si>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</si>
  <si>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</si>
  <si>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</si>
  <si>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</si>
  <si>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</si>
  <si>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</si>
  <si>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</si>
  <si>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</si>
  <si>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</si>
  <si>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</si>
  <si>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</si>
  <si>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</si>
  <si>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</si>
  <si>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</si>
  <si>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</si>
  <si>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</si>
  <si>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</si>
  <si>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</si>
  <si>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</si>
  <si>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</si>
  <si>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</si>
  <si>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</si>
  <si>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</si>
  <si>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</si>
  <si>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</si>
  <si>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</si>
  <si>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</si>
  <si>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</si>
  <si>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</si>
  <si>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</si>
  <si>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</si>
  <si>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</si>
  <si>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</si>
  <si>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</si>
  <si>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</si>
  <si>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</si>
  <si>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</si>
  <si>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</si>
  <si>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</si>
  <si>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</si>
  <si>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</si>
  <si>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</si>
  <si>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</si>
  <si>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</si>
  <si>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</si>
  <si>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</si>
  <si>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</si>
  <si>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</si>
  <si>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</si>
  <si>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</si>
  <si>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</si>
  <si>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</si>
  <si>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</si>
  <si>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</si>
  <si>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</si>
  <si>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</si>
  <si>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</si>
  <si>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</si>
  <si>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</si>
  <si>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</si>
  <si>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</si>
  <si>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</si>
  <si>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</si>
  <si>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</si>
  <si>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</si>
  <si>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</si>
  <si>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</si>
  <si>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</si>
  <si>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</si>
  <si>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</si>
  <si>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</si>
  <si>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</si>
  <si>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</si>
  <si>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</si>
  <si>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</si>
  <si>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</si>
  <si>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</si>
  <si>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</si>
  <si>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</si>
  <si>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</si>
  <si>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</si>
  <si>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</si>
  <si>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</si>
  <si>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</si>
  <si>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</si>
  <si>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</si>
  <si>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</si>
  <si>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</si>
  <si>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</si>
  <si>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</si>
  <si>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</si>
  <si>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</si>
  <si>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</si>
  <si>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</si>
  <si>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</si>
  <si>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</si>
  <si>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</si>
  <si>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</si>
  <si>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</si>
  <si>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</si>
  <si>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</si>
  <si>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</si>
  <si>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</si>
  <si>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</si>
  <si>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</si>
  <si>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</si>
  <si>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</si>
  <si>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</si>
  <si>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</si>
  <si>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</si>
  <si>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</si>
  <si>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</si>
  <si>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</si>
  <si>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</si>
  <si>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</si>
  <si>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</si>
  <si>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</si>
  <si>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</si>
  <si>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</si>
  <si>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</si>
  <si>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</si>
  <si>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</si>
  <si>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</si>
  <si>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</si>
  <si>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</si>
  <si>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</si>
  <si>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</si>
  <si>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</si>
  <si>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</si>
  <si>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</si>
  <si>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</si>
  <si>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</si>
  <si>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</si>
  <si>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</si>
  <si>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</si>
  <si>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</si>
  <si>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</si>
  <si>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</si>
  <si>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</si>
  <si>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</si>
  <si>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</si>
  <si>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</si>
  <si>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</si>
  <si>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</si>
  <si>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</si>
  <si>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</si>
  <si>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</si>
  <si>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</si>
  <si>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</si>
  <si>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</si>
  <si>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</si>
  <si>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</si>
  <si>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</si>
  <si>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</si>
  <si>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</si>
  <si>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</si>
  <si>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</si>
  <si>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</si>
  <si>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</si>
  <si>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</si>
  <si>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</si>
  <si>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</si>
  <si>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</si>
  <si>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</si>
  <si>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</si>
  <si>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</si>
  <si>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</si>
  <si>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</si>
  <si>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</si>
  <si>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</si>
  <si>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</si>
  <si>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</si>
  <si>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</si>
  <si>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</si>
  <si>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</si>
  <si>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</si>
  <si>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</si>
  <si>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</si>
  <si>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</si>
  <si>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</si>
  <si>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</si>
  <si>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</si>
  <si>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</si>
  <si>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</si>
  <si>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</si>
  <si>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</si>
  <si>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</si>
  <si>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</si>
  <si>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</si>
  <si>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</si>
  <si>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</si>
  <si>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</si>
  <si>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</si>
  <si>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</si>
  <si>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</si>
  <si>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</si>
  <si>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</si>
  <si>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</si>
  <si>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</si>
  <si>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</si>
  <si>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</si>
  <si>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</si>
  <si>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</si>
  <si>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</si>
  <si>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</si>
  <si>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</si>
  <si>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</si>
  <si>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</si>
  <si>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</si>
  <si>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</si>
  <si>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</si>
  <si>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</si>
  <si>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</si>
  <si>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</si>
  <si>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</si>
  <si>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</si>
  <si>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</si>
  <si>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</si>
  <si>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</si>
  <si>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</si>
  <si>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</si>
  <si>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</si>
  <si>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</si>
  <si>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</si>
  <si>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</si>
  <si>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</si>
  <si>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</si>
  <si>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</si>
  <si>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</si>
  <si>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</si>
  <si>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</si>
  <si>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</si>
  <si>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</si>
  <si>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</si>
  <si>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</si>
  <si>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</si>
  <si>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</si>
  <si>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</si>
  <si>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</si>
  <si>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</si>
  <si>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</si>
  <si>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</si>
  <si>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</si>
  <si>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</si>
  <si>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</si>
  <si>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</si>
  <si>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</si>
  <si>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</si>
  <si>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</si>
  <si>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</si>
  <si>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</si>
  <si>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</si>
  <si>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</si>
  <si>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</si>
  <si>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</si>
  <si>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</si>
  <si>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</si>
  <si>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</si>
  <si>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</si>
  <si>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</si>
  <si>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</si>
  <si>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</si>
  <si>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</si>
  <si>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</si>
  <si>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</si>
  <si>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</si>
  <si>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</si>
  <si>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</si>
  <si>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</si>
  <si>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</si>
  <si>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</si>
  <si>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</si>
  <si>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</si>
  <si>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</si>
  <si>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</si>
  <si>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</si>
  <si>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</si>
  <si>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</si>
  <si>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</si>
  <si>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</si>
  <si>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</si>
  <si>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</si>
  <si>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</si>
  <si>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</si>
  <si>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</si>
  <si>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</si>
  <si>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</si>
  <si>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</si>
  <si>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</si>
  <si>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</si>
  <si>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</si>
  <si>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</si>
  <si>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</si>
  <si>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</si>
  <si>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</si>
  <si>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</si>
  <si>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</si>
  <si>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</si>
  <si>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</si>
  <si>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</si>
  <si>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</si>
  <si>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</si>
  <si>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</si>
  <si>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</si>
  <si>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</si>
  <si>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</si>
  <si>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</si>
  <si>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</si>
  <si>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</si>
  <si>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</si>
  <si>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</si>
  <si>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</si>
  <si>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</si>
  <si>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</si>
  <si>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</si>
  <si>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</si>
  <si>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</si>
  <si>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</si>
  <si>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</si>
  <si>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</si>
  <si>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</si>
  <si>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</si>
  <si>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</si>
  <si>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</si>
  <si>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</si>
  <si>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</si>
  <si>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</si>
  <si>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</si>
  <si>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</si>
  <si>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</si>
  <si>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</si>
  <si>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</si>
  <si>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</si>
  <si>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</si>
  <si>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</si>
  <si>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</si>
  <si>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</si>
  <si>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</si>
  <si>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</si>
  <si>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</si>
  <si>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</si>
  <si>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</si>
  <si>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</si>
  <si>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</si>
  <si>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</si>
  <si>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</si>
  <si>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</si>
  <si>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</si>
  <si>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</si>
  <si>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</si>
  <si>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</si>
  <si>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</si>
  <si>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</si>
  <si>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</si>
  <si>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</si>
  <si>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</si>
  <si>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</si>
  <si>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</si>
  <si>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</si>
  <si>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</si>
  <si>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</si>
  <si>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</si>
  <si>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</si>
  <si>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</si>
  <si>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</si>
  <si>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</si>
  <si>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</si>
  <si>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</si>
  <si>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</si>
  <si>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</si>
  <si>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</si>
  <si>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</si>
  <si>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</si>
  <si>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</si>
  <si>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</si>
  <si>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</si>
  <si>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</si>
  <si>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</si>
  <si>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</si>
  <si>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</si>
  <si>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</si>
  <si>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</si>
  <si>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</si>
  <si>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</si>
  <si>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</si>
  <si>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</si>
  <si>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</si>
  <si>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</si>
  <si>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</si>
  <si>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</si>
  <si>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</si>
  <si>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</si>
  <si>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</si>
  <si>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</si>
  <si>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</si>
  <si>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</si>
  <si>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</si>
  <si>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</si>
  <si>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</si>
  <si>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</si>
  <si>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</si>
  <si>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</si>
  <si>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</si>
  <si>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</si>
  <si>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</si>
  <si>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</si>
  <si>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</si>
  <si>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</si>
  <si>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</si>
  <si>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</si>
  <si>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</si>
  <si>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</si>
  <si>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</si>
  <si>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</si>
  <si>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</si>
  <si>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</si>
  <si>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</si>
  <si>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</si>
  <si>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</si>
  <si>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</si>
  <si>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</si>
  <si>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</si>
  <si>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</si>
  <si>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</si>
  <si>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</si>
  <si>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</si>
  <si>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</si>
  <si>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</si>
  <si>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</si>
  <si>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</si>
  <si>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</si>
  <si>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</si>
  <si>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</si>
  <si>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</si>
  <si>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</si>
  <si>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</si>
  <si>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</si>
  <si>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</si>
  <si>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</si>
  <si>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</si>
  <si>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</si>
  <si>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</si>
  <si>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</si>
  <si>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</si>
  <si>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</si>
  <si>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</si>
  <si>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</si>
  <si>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</si>
  <si>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</si>
  <si>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</si>
  <si>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</si>
  <si>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</si>
  <si>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</si>
  <si>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</si>
  <si>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</si>
  <si>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</si>
  <si>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</si>
  <si>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</si>
  <si>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</si>
  <si>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</si>
  <si>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</si>
  <si>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</si>
  <si>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</si>
  <si>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</si>
  <si>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</si>
  <si>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</si>
  <si>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</si>
  <si>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</si>
  <si>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</si>
  <si>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</si>
  <si>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</si>
  <si>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</si>
  <si>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</si>
  <si>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</si>
  <si>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</si>
  <si>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</si>
  <si>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</si>
  <si>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</si>
  <si>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</si>
  <si>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</si>
  <si>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</si>
  <si>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</si>
  <si>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</si>
  <si>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</si>
  <si>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</si>
  <si>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</si>
  <si>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</si>
  <si>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</si>
  <si>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</si>
  <si>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</si>
  <si>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</si>
  <si>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</si>
  <si>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</si>
  <si>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</si>
  <si>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</si>
  <si>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</si>
  <si>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</si>
  <si>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</si>
  <si>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</si>
  <si>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</si>
  <si>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</si>
  <si>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</si>
  <si>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</si>
  <si>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</si>
  <si>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</si>
  <si>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</si>
  <si>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</si>
  <si>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</si>
  <si>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</si>
  <si>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</si>
  <si>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</si>
  <si>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</si>
  <si>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</si>
  <si>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</si>
  <si>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</si>
  <si>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</si>
  <si>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</si>
  <si>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</si>
  <si>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</si>
  <si>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</si>
  <si>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</si>
  <si>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</si>
  <si>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</si>
  <si>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</si>
  <si>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</si>
  <si>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</si>
  <si>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</si>
  <si>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</si>
  <si>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</si>
  <si>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</si>
  <si>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</si>
  <si>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</si>
  <si>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</si>
  <si>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</si>
  <si>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</si>
  <si>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</si>
  <si>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</si>
  <si>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</si>
  <si>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</si>
  <si>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</si>
  <si>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</si>
  <si>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</si>
  <si>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</si>
  <si>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</si>
  <si>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</si>
  <si>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</si>
  <si>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</si>
  <si>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</si>
  <si>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</si>
  <si>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</si>
  <si>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</si>
  <si>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</si>
  <si>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</si>
  <si>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</si>
  <si>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</si>
  <si>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</si>
  <si>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</si>
  <si>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</si>
  <si>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</si>
  <si>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</si>
  <si>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</si>
  <si>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</si>
  <si>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</si>
  <si>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</si>
  <si>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</si>
  <si>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</si>
  <si>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</si>
  <si>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</si>
  <si>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</si>
  <si>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</si>
  <si>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</si>
  <si>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</si>
  <si>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</si>
  <si>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</si>
  <si>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</si>
  <si>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</si>
  <si>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</si>
  <si>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</si>
  <si>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</si>
  <si>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</si>
  <si>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</si>
  <si>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</si>
  <si>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</si>
  <si>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</si>
  <si>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</si>
  <si>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</si>
  <si>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</si>
  <si>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</si>
  <si>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</si>
  <si>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</si>
  <si>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</si>
  <si>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</si>
  <si>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</si>
  <si>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</si>
  <si>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</si>
  <si>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</si>
  <si>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</si>
  <si>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</si>
  <si>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</si>
  <si>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</si>
  <si>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</si>
  <si>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</si>
  <si>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</si>
  <si>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</si>
  <si>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</si>
  <si>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</si>
  <si>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</si>
  <si>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</si>
  <si>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</si>
  <si>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</si>
  <si>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</si>
  <si>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</si>
  <si>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</si>
  <si>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</si>
  <si>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</si>
  <si>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</si>
  <si>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</si>
  <si>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</si>
  <si>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</si>
  <si>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</si>
  <si>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</si>
  <si>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</si>
  <si>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</si>
  <si>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</si>
  <si>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</si>
  <si>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</si>
  <si>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</si>
  <si>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</si>
  <si>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</si>
  <si>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</si>
  <si>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</si>
  <si>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</si>
  <si>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</si>
  <si>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</si>
  <si>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</si>
  <si>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</si>
  <si>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</si>
  <si>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</si>
  <si>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</si>
  <si>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</si>
  <si>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</si>
  <si>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</si>
  <si>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</si>
  <si>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</si>
  <si>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</si>
  <si>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</si>
  <si>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</si>
  <si>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</si>
  <si>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</si>
  <si>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</si>
  <si>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</si>
  <si>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</si>
  <si>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</si>
  <si>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</si>
  <si>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</si>
  <si>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</si>
  <si>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</si>
  <si>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</si>
  <si>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</si>
  <si>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</si>
  <si>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</si>
  <si>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</si>
  <si>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</si>
  <si>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</si>
  <si>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</si>
  <si>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</si>
  <si>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</si>
  <si>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</si>
  <si>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</si>
  <si>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</si>
  <si>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</si>
  <si>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</si>
  <si>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</si>
  <si>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</si>
  <si>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</si>
  <si>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</si>
  <si>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</si>
  <si>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</si>
  <si>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</si>
  <si>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</si>
  <si>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</si>
  <si>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</si>
  <si>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</si>
  <si>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</si>
  <si>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</si>
  <si>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</si>
  <si>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</si>
  <si>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</si>
  <si>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</si>
  <si>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</si>
  <si>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</si>
  <si>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</si>
  <si>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</si>
  <si>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</si>
  <si>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</si>
  <si>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</si>
  <si>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</si>
  <si>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</si>
  <si>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</si>
  <si>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</si>
  <si>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</si>
  <si>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</si>
  <si>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</si>
  <si>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</si>
  <si>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</si>
  <si>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</si>
  <si>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</si>
  <si>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</si>
  <si>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</si>
  <si>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</si>
  <si>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</si>
  <si>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</si>
  <si>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</si>
  <si>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</si>
  <si>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</si>
  <si>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</si>
  <si>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</si>
  <si>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</si>
  <si>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</si>
  <si>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</si>
  <si>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</si>
  <si>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</si>
  <si>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</si>
  <si>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</si>
  <si>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</si>
  <si>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</si>
  <si>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</si>
  <si>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</si>
  <si>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</si>
  <si>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</si>
  <si>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</si>
  <si>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</si>
  <si>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</si>
  <si>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</si>
  <si>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</si>
  <si>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</si>
  <si>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</si>
  <si>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</si>
  <si>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</si>
  <si>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</si>
  <si>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</si>
  <si>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</si>
  <si>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</si>
  <si>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</si>
  <si>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</si>
  <si>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</si>
  <si>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</si>
  <si>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</si>
  <si>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</si>
  <si>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</si>
  <si>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</si>
  <si>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</si>
  <si>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</si>
  <si>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</si>
  <si>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</si>
  <si>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</si>
  <si>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</si>
  <si>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</si>
  <si>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</si>
  <si>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</si>
  <si>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</si>
  <si>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</si>
  <si>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</si>
  <si>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</si>
  <si>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</si>
  <si>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</si>
  <si>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</si>
  <si>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</si>
  <si>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</si>
  <si>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</si>
  <si>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</si>
  <si>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</si>
  <si>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</si>
  <si>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</si>
  <si>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</si>
  <si>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</si>
  <si>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</si>
  <si>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</si>
  <si>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</si>
  <si>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</si>
  <si>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</si>
  <si>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</si>
  <si>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</si>
  <si>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</si>
  <si>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</si>
  <si>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</si>
  <si>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</si>
  <si>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</si>
  <si>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</si>
  <si>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</si>
  <si>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</si>
  <si>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</si>
  <si>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</si>
  <si>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</si>
  <si>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</si>
  <si>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</si>
  <si>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</si>
  <si>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</si>
  <si>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</si>
  <si>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</si>
  <si>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</si>
  <si>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</si>
  <si>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</si>
  <si>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</si>
  <si>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</si>
  <si>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</si>
  <si>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</si>
  <si>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</si>
  <si>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</si>
  <si>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</si>
  <si>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</si>
  <si>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</si>
  <si>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</si>
  <si>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</si>
  <si>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</si>
  <si>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</si>
  <si>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</si>
  <si>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</si>
  <si>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</si>
  <si>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</si>
  <si>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</si>
  <si>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</si>
  <si>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</si>
  <si>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</si>
  <si>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</si>
  <si>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</si>
  <si>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</si>
  <si>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</si>
  <si>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</si>
  <si>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</si>
  <si>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</si>
  <si>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</si>
  <si>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</si>
  <si>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</si>
  <si>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</si>
  <si>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</si>
  <si>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</si>
  <si>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</si>
  <si>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</si>
  <si>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</si>
  <si>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</si>
  <si>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</si>
  <si>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</si>
  <si>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</si>
  <si>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</si>
  <si>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</si>
  <si>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</si>
  <si>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</si>
  <si>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</si>
  <si>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</si>
  <si>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</si>
  <si>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</si>
  <si>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</si>
  <si>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</si>
  <si>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</si>
  <si>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</si>
  <si>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</si>
  <si>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</si>
  <si>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</si>
  <si>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</si>
  <si>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</si>
  <si>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</si>
  <si>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</si>
  <si>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</si>
  <si>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</si>
  <si>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</si>
  <si>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</si>
  <si>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</si>
  <si>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</si>
  <si>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</si>
  <si>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</si>
  <si>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</si>
  <si>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</si>
  <si>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</si>
  <si>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</si>
  <si>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</si>
  <si>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</si>
  <si>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</si>
  <si>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</si>
  <si>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</si>
  <si>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</si>
  <si>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</si>
  <si>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</si>
  <si>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</si>
  <si>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</si>
  <si>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</si>
  <si>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</si>
  <si>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</si>
  <si>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</si>
  <si>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</si>
  <si>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</si>
  <si>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</si>
  <si>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</si>
  <si>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</si>
  <si>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</si>
  <si>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</si>
  <si>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</si>
  <si>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</si>
  <si>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</si>
  <si>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</si>
  <si>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</si>
  <si>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</si>
  <si>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</si>
  <si>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</si>
  <si>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</si>
  <si>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</si>
  <si>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</si>
  <si>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</si>
  <si>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</si>
  <si>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</si>
  <si>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</si>
  <si>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</si>
  <si>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</si>
  <si>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</si>
  <si>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</si>
  <si>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</si>
  <si>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</si>
  <si>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</si>
  <si>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</si>
  <si>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</si>
  <si>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</si>
  <si>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</si>
  <si>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</si>
  <si>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</si>
  <si>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</si>
  <si>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</si>
  <si>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</si>
  <si>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</si>
  <si>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</si>
  <si>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</si>
  <si>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</si>
  <si>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</si>
  <si>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</si>
  <si>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</si>
  <si>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</si>
  <si>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</si>
  <si>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</si>
  <si>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</si>
  <si>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</si>
  <si>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</si>
  <si>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</si>
  <si>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</si>
  <si>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</si>
  <si>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</si>
  <si>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</si>
  <si>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</si>
  <si>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</si>
  <si>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</si>
  <si>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</si>
  <si>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</si>
  <si>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</si>
  <si>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</si>
  <si>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</si>
  <si>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</si>
  <si>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</si>
  <si>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</si>
  <si>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</si>
  <si>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</si>
  <si>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</si>
  <si>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</si>
  <si>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</si>
  <si>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</si>
  <si>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</si>
  <si>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</si>
  <si>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</si>
  <si>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</si>
  <si>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</si>
  <si>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</si>
  <si>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</si>
  <si>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</si>
  <si>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</si>
  <si>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</si>
  <si>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</si>
  <si>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</si>
  <si>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</si>
  <si>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</si>
  <si>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</si>
  <si>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</si>
  <si>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</si>
  <si>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</si>
  <si>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</si>
  <si>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</si>
  <si>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</si>
  <si>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</si>
  <si>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</si>
  <si>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</si>
  <si>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</si>
  <si>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</si>
  <si>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</si>
  <si>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</si>
  <si>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</si>
  <si>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</si>
  <si>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</si>
  <si>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</si>
  <si>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</si>
  <si>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</si>
  <si>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</si>
  <si>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</si>
  <si>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</si>
  <si>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</si>
  <si>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</si>
  <si>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</si>
  <si>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</si>
  <si>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</si>
  <si>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</si>
  <si>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</si>
  <si>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</si>
  <si>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</si>
  <si>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</si>
  <si>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</si>
  <si>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</si>
  <si>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</si>
  <si>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</si>
  <si>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</si>
  <si>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</si>
  <si>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</si>
  <si>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</si>
  <si>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</si>
  <si>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</si>
  <si>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</si>
  <si>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</si>
  <si>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</si>
  <si>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</si>
  <si>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</si>
  <si>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</si>
  <si>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</si>
  <si>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</si>
  <si>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</si>
  <si>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</si>
  <si>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</si>
  <si>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</si>
  <si>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</si>
  <si>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</si>
  <si>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</si>
  <si>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</si>
  <si>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</si>
  <si>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</si>
  <si>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</si>
  <si>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</si>
  <si>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</si>
  <si>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</si>
  <si>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</si>
  <si>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</si>
  <si>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</si>
  <si>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</si>
  <si>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</si>
  <si>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</si>
  <si>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</si>
  <si>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</si>
  <si>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</si>
  <si>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</si>
  <si>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</si>
  <si>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</si>
  <si>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</si>
  <si>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</si>
  <si>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</si>
  <si>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</si>
  <si>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</si>
  <si>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</si>
  <si>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</si>
  <si>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</si>
  <si>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</si>
  <si>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</si>
  <si>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</si>
  <si>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</si>
  <si>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</si>
  <si>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</si>
  <si>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</si>
  <si>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</si>
  <si>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</si>
  <si>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</si>
  <si>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</si>
  <si>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</si>
  <si>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</si>
  <si>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</si>
  <si>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</si>
  <si>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</si>
  <si>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</si>
  <si>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</si>
  <si>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</si>
  <si>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</si>
  <si>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</si>
  <si>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</si>
  <si>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</si>
  <si>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</si>
  <si>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</si>
  <si>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</si>
  <si>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</si>
  <si>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</si>
  <si>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</si>
  <si>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</si>
  <si>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</si>
  <si>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</si>
  <si>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</si>
  <si>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</si>
  <si>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</si>
  <si>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</si>
  <si>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</si>
  <si>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</si>
  <si>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</si>
  <si>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</si>
  <si>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</si>
  <si>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</si>
  <si>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</si>
  <si>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</si>
  <si>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</si>
  <si>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</si>
  <si>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</si>
  <si>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</si>
  <si>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</si>
  <si>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</si>
  <si>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</si>
  <si>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</si>
  <si>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</si>
  <si>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</si>
  <si>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</si>
  <si>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</si>
  <si>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</si>
  <si>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</si>
  <si>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</si>
  <si>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</si>
  <si>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</si>
  <si>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</si>
  <si>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</si>
  <si>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</si>
  <si>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</si>
  <si>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</si>
  <si>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</si>
  <si>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</si>
  <si>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</si>
  <si>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</si>
  <si>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</si>
  <si>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</si>
  <si>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</si>
  <si>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</si>
  <si>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</si>
  <si>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</si>
  <si>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</si>
  <si>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</si>
  <si>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</si>
  <si>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</si>
  <si>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</si>
  <si>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</si>
  <si>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</si>
  <si>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</si>
  <si>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</si>
  <si>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</si>
  <si>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</si>
  <si>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</si>
  <si>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</si>
  <si>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</si>
  <si>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</si>
  <si>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</si>
  <si>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</si>
  <si>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</si>
  <si>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</si>
  <si>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</si>
  <si>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</si>
  <si>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</si>
  <si>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</si>
  <si>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</si>
  <si>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</si>
  <si>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</si>
  <si>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</si>
  <si>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</si>
  <si>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</si>
  <si>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</si>
  <si>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</si>
  <si>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</si>
  <si>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</si>
  <si>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</si>
  <si>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</si>
  <si>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</si>
  <si>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</si>
  <si>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</si>
  <si>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</si>
  <si>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</si>
  <si>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</si>
  <si>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</si>
  <si>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</si>
  <si>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</si>
  <si>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</si>
  <si>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</si>
  <si>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</si>
  <si>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</si>
  <si>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</si>
  <si>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</si>
  <si>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</si>
  <si>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</si>
  <si>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</si>
  <si>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</si>
  <si>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</si>
  <si>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</si>
  <si>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</si>
  <si>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</si>
  <si>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</si>
  <si>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</si>
  <si>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</si>
  <si>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</si>
  <si>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</si>
  <si>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</si>
  <si>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</si>
  <si>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</si>
  <si>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</si>
  <si>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</si>
  <si>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</si>
  <si>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</si>
  <si>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</si>
  <si>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</si>
  <si>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</si>
  <si>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</si>
  <si>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</si>
  <si>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</si>
  <si>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</si>
  <si>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</si>
  <si>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</si>
  <si>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</si>
  <si>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</si>
  <si>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</si>
  <si>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</si>
  <si>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</si>
  <si>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</si>
  <si>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</si>
  <si>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</si>
  <si>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</si>
  <si>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</si>
  <si>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</si>
  <si>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</si>
  <si>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</si>
  <si>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</si>
  <si>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</si>
  <si>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</si>
  <si>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</si>
  <si>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</si>
  <si>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</si>
  <si>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</si>
  <si>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</si>
  <si>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</si>
  <si>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</si>
  <si>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</si>
  <si>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</si>
  <si>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</si>
  <si>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</si>
  <si>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</si>
  <si>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</si>
  <si>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</si>
  <si>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</si>
  <si>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</si>
  <si>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</si>
  <si>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</si>
  <si>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</si>
  <si>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</si>
  <si>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</si>
  <si>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</si>
  <si>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</si>
  <si>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</si>
  <si>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</si>
  <si>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</si>
  <si>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</si>
  <si>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</si>
  <si>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</si>
  <si>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</si>
  <si>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</si>
  <si>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</si>
  <si>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</si>
  <si>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</si>
  <si>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</si>
  <si>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</si>
  <si>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</si>
  <si>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</si>
  <si>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</si>
  <si>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</si>
  <si>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</si>
  <si>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</si>
  <si>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</si>
  <si>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</si>
  <si>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</si>
  <si>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</si>
  <si>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</si>
  <si>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</si>
  <si>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</si>
  <si>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</si>
  <si>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</si>
  <si>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</si>
  <si>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</si>
  <si>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</si>
  <si>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</si>
  <si>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</si>
  <si>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</si>
  <si>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</si>
  <si>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</si>
  <si>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</si>
  <si>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</si>
  <si>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</si>
  <si>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</si>
  <si>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</si>
  <si>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</si>
  <si>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</si>
  <si>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</si>
  <si>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</si>
  <si>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</si>
  <si>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</si>
  <si>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</si>
  <si>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</si>
  <si>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</si>
  <si>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</si>
  <si>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</si>
  <si>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</si>
  <si>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</si>
  <si>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</si>
  <si>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</si>
  <si>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</si>
  <si>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</si>
  <si>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</si>
  <si>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</si>
  <si>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</si>
  <si>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</si>
  <si>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</si>
  <si>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</si>
  <si>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</si>
  <si>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</si>
  <si>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</si>
  <si>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</si>
  <si>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</si>
  <si>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</si>
  <si>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</si>
  <si>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</si>
  <si>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</si>
  <si>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</si>
  <si>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</si>
  <si>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</si>
  <si>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</si>
  <si>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</si>
  <si>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</si>
  <si>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</si>
  <si>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</si>
  <si>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</si>
  <si>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</si>
  <si>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</si>
  <si>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</si>
  <si>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</si>
  <si>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</si>
  <si>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</si>
  <si>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</si>
  <si>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</si>
  <si>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</si>
  <si>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</si>
  <si>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</si>
  <si>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</si>
  <si>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</si>
  <si>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</si>
  <si>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</si>
  <si>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</si>
  <si>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</si>
  <si>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</si>
  <si>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</si>
  <si>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</si>
  <si>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</si>
  <si>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</si>
  <si>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</si>
  <si>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</si>
  <si>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</si>
  <si>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</si>
  <si>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</si>
  <si>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</si>
  <si>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</si>
  <si>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</si>
  <si>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</si>
  <si>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</si>
  <si>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</si>
  <si>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</si>
  <si>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</si>
  <si>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</si>
  <si>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</si>
  <si>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</si>
  <si>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</si>
  <si>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</si>
  <si>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</si>
  <si>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</si>
  <si>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</si>
  <si>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</si>
  <si>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</si>
  <si>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</si>
  <si>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</si>
  <si>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</si>
  <si>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</si>
  <si>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</si>
  <si>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</si>
  <si>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</si>
  <si>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</si>
  <si>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</si>
  <si>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</si>
  <si>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</si>
  <si>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</si>
  <si>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</si>
  <si>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</si>
  <si>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</si>
  <si>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</si>
  <si>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</si>
  <si>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</si>
  <si>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</si>
  <si>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</si>
  <si>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</si>
  <si>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</si>
  <si>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</si>
  <si>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</si>
  <si>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</si>
  <si>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</si>
  <si>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</si>
  <si>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</si>
  <si>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</si>
  <si>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</si>
  <si>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</si>
  <si>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</si>
  <si>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</si>
  <si>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</si>
  <si>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</si>
  <si>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</si>
  <si>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</si>
  <si>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</si>
  <si>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</si>
  <si>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</si>
  <si>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</si>
  <si>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</si>
  <si>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</si>
  <si>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</si>
  <si>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</si>
  <si>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</si>
  <si>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</si>
  <si>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</si>
  <si>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</si>
  <si>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</si>
  <si>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</si>
  <si>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</si>
  <si>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</si>
  <si>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</si>
  <si>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</si>
  <si>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</si>
  <si>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</si>
  <si>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</si>
  <si>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</si>
  <si>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</si>
  <si>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</si>
  <si>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</si>
  <si>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</si>
  <si>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</si>
  <si>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</si>
  <si>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</si>
  <si>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</si>
  <si>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</si>
  <si>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</si>
  <si>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</si>
  <si>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</si>
  <si>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</si>
  <si>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</si>
  <si>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</si>
  <si>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</si>
  <si>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</si>
  <si>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</si>
  <si>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</si>
  <si>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</si>
  <si>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</si>
  <si>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</si>
  <si>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</si>
  <si>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</si>
  <si>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</si>
  <si>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</si>
  <si>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</si>
  <si>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</si>
  <si>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</si>
  <si>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</si>
  <si>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</si>
  <si>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</si>
  <si>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</si>
  <si>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</si>
  <si>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</si>
  <si>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</si>
  <si>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</si>
  <si>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</si>
  <si>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</si>
  <si>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</si>
  <si>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</si>
  <si>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</si>
  <si>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</si>
  <si>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</si>
  <si>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</si>
  <si>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</si>
  <si>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</si>
  <si>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</si>
  <si>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</si>
  <si>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</si>
  <si>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</si>
  <si>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</si>
  <si>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</si>
  <si>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</si>
  <si>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</si>
  <si>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</si>
  <si>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</si>
  <si>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</si>
  <si>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</si>
  <si>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</si>
  <si>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</si>
  <si>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</si>
  <si>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</si>
  <si>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</si>
  <si>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</si>
  <si>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</si>
  <si>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</si>
  <si>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</si>
  <si>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</si>
  <si>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</si>
  <si>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</si>
  <si>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</si>
  <si>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</si>
  <si>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</si>
  <si>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</si>
  <si>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</si>
  <si>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</si>
  <si>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</si>
  <si>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</si>
  <si>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</si>
  <si>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</si>
  <si>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</si>
  <si>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</si>
  <si>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</si>
  <si>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</si>
  <si>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</si>
  <si>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</si>
  <si>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</si>
  <si>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</si>
  <si>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</si>
  <si>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</si>
  <si>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</si>
  <si>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</si>
  <si>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</si>
  <si>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</si>
  <si>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</si>
  <si>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</si>
  <si>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</si>
  <si>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</si>
  <si>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</si>
  <si>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</si>
  <si>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</si>
  <si>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</si>
  <si>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</si>
  <si>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</si>
  <si>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</si>
  <si>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</si>
  <si>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</si>
  <si>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</si>
  <si>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</si>
  <si>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</si>
  <si>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</si>
  <si>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</si>
  <si>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</si>
  <si>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</si>
  <si>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</si>
  <si>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</si>
  <si>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</si>
  <si>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</si>
  <si>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</si>
  <si>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</si>
  <si>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</si>
  <si>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</si>
  <si>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</si>
  <si>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</si>
  <si>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</si>
  <si>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</si>
  <si>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</si>
  <si>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</si>
  <si>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</si>
  <si>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</si>
  <si>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</si>
  <si>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</si>
  <si>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</si>
  <si>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</si>
  <si>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</si>
  <si>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</si>
  <si>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</si>
  <si>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</si>
  <si>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</si>
  <si>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</si>
  <si>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</si>
  <si>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</si>
  <si>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</si>
  <si>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</si>
  <si>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</si>
  <si>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</si>
  <si>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</si>
  <si>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</si>
  <si>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</si>
  <si>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</si>
  <si>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</si>
  <si>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</si>
  <si>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</si>
  <si>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</si>
  <si>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</si>
  <si>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</si>
  <si>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</si>
  <si>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</si>
  <si>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</si>
  <si>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</si>
  <si>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</si>
  <si>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</si>
  <si>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</si>
  <si>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</si>
  <si>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</si>
  <si>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</si>
  <si>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</si>
  <si>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</si>
  <si>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</si>
  <si>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</si>
  <si>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</si>
  <si>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</si>
  <si>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</si>
  <si>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</si>
  <si>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</si>
  <si>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</si>
  <si>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</si>
  <si>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</si>
  <si>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</si>
  <si>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</si>
  <si>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</si>
  <si>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</si>
  <si>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</si>
  <si>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</si>
  <si>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</si>
  <si>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</si>
  <si>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</si>
  <si>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</si>
  <si>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</si>
  <si>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</si>
  <si>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</si>
  <si>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</si>
  <si>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</si>
  <si>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</si>
  <si>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</si>
  <si>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</si>
  <si>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</si>
  <si>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</si>
  <si>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</si>
  <si>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</si>
  <si>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</si>
  <si>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</si>
  <si>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</si>
  <si>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</si>
  <si>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</si>
  <si>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</si>
  <si>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</si>
  <si>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</si>
  <si>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</si>
  <si>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</si>
  <si>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</si>
  <si>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</si>
  <si>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</si>
  <si>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</si>
  <si>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</si>
  <si>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</si>
  <si>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</si>
  <si>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</si>
  <si>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</si>
  <si>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</si>
  <si>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</si>
  <si>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</si>
  <si>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</si>
  <si>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</si>
  <si>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</si>
  <si>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</si>
  <si>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</si>
  <si>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</si>
  <si>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</si>
  <si>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</si>
  <si>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</si>
  <si>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</si>
  <si>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</si>
  <si>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</si>
  <si>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</si>
  <si>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</si>
  <si>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</si>
  <si>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</si>
  <si>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</si>
  <si>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</si>
  <si>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</si>
  <si>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</si>
  <si>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</si>
  <si>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</si>
  <si>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</si>
  <si>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</si>
  <si>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</si>
  <si>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</si>
  <si>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</si>
  <si>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</si>
  <si>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</si>
  <si>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</si>
  <si>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</si>
  <si>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</si>
  <si>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</si>
  <si>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</si>
  <si>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</si>
  <si>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</si>
  <si>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</si>
  <si>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</si>
  <si>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</si>
  <si>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</si>
  <si>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</si>
  <si>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</si>
  <si>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</si>
  <si>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</si>
  <si>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</si>
  <si>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</si>
  <si>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</si>
  <si>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</si>
  <si>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</si>
  <si>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</si>
  <si>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</si>
  <si>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</si>
  <si>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</si>
  <si>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</si>
  <si>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</si>
  <si>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</si>
  <si>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</si>
  <si>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</si>
  <si>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</si>
  <si>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</si>
  <si>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</si>
  <si>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</si>
  <si>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</si>
  <si>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</si>
  <si>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</si>
  <si>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</si>
  <si>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</si>
  <si>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</si>
  <si>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</si>
  <si>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</si>
  <si>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</si>
  <si>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</si>
  <si>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</si>
  <si>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</si>
  <si>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</si>
  <si>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</si>
  <si>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</si>
  <si>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</si>
  <si>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</si>
  <si>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</si>
  <si>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</si>
  <si>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</si>
  <si>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</si>
  <si>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</si>
  <si>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</si>
  <si>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</si>
  <si>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</si>
  <si>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</si>
  <si>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</si>
  <si>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</si>
  <si>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</si>
  <si>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</si>
  <si>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</si>
  <si>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</si>
  <si>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</si>
  <si>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</si>
  <si>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</si>
  <si>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</si>
  <si>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</si>
  <si>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</si>
  <si>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</si>
  <si>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</si>
  <si>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</si>
  <si>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</si>
  <si>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</si>
  <si>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</si>
  <si>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</si>
  <si>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</si>
  <si>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</si>
  <si>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</si>
  <si>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</si>
  <si>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</si>
  <si>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</si>
  <si>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</si>
  <si>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</si>
  <si>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</si>
  <si>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</si>
  <si>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</si>
  <si>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</si>
  <si>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</si>
  <si>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</si>
  <si>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</si>
  <si>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</si>
  <si>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</si>
  <si>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</si>
  <si>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</si>
  <si>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</si>
  <si>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</si>
  <si>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</si>
  <si>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</si>
  <si>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</si>
  <si>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</si>
  <si>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</si>
  <si>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</si>
  <si>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</si>
  <si>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</si>
  <si>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</si>
  <si>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</si>
  <si>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</si>
  <si>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</si>
  <si>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</si>
  <si>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</si>
  <si>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</si>
  <si>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</si>
  <si>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</si>
  <si>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</si>
  <si>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</si>
  <si>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</si>
  <si>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</si>
  <si>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</si>
  <si>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</si>
  <si>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</si>
  <si>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</si>
  <si>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</si>
  <si>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</si>
  <si>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</si>
  <si>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</si>
  <si>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</si>
  <si>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</si>
  <si>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</si>
  <si>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</si>
  <si>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</si>
  <si>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</si>
  <si>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</si>
  <si>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</si>
  <si>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</si>
  <si>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</si>
  <si>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</si>
  <si>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</si>
  <si>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</si>
  <si>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</si>
  <si>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</si>
  <si>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</si>
  <si>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</si>
  <si>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</si>
  <si>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</si>
  <si>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</si>
  <si>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</si>
  <si>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</si>
  <si>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</si>
  <si>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</si>
  <si>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</si>
  <si>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</si>
  <si>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</si>
  <si>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</si>
  <si>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</si>
  <si>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</si>
  <si>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</si>
  <si>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</si>
  <si>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</si>
  <si>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</si>
  <si>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</si>
  <si>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</si>
  <si>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</si>
  <si>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</si>
  <si>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</si>
  <si>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</si>
  <si>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</si>
  <si>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</si>
  <si>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</si>
  <si>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</si>
  <si>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</si>
  <si>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</si>
  <si>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</si>
  <si>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</si>
  <si>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</si>
  <si>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</si>
  <si>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</si>
  <si>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</si>
  <si>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</si>
  <si>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</si>
  <si>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</si>
  <si>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</si>
  <si>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</si>
  <si>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</si>
  <si>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</si>
  <si>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</si>
  <si>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</si>
  <si>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</si>
  <si>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</si>
  <si>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</si>
  <si>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</si>
  <si>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</si>
  <si>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</si>
  <si>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</si>
  <si>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</si>
  <si>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</si>
  <si>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</si>
  <si>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</si>
  <si>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</si>
  <si>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</si>
  <si>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</si>
  <si>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</si>
  <si>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</si>
  <si>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</si>
  <si>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</si>
  <si>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</si>
  <si>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</si>
  <si>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</si>
  <si>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</si>
  <si>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</si>
  <si>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</si>
  <si>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</si>
  <si>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</si>
  <si>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</si>
  <si>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</si>
  <si>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</si>
  <si>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</si>
  <si>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</si>
  <si>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</si>
  <si>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</si>
  <si>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</si>
  <si>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</si>
  <si>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</si>
  <si>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</si>
  <si>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</si>
  <si>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</si>
  <si>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</si>
  <si>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</si>
  <si>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</si>
  <si>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</si>
  <si>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</si>
  <si>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</si>
  <si>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</si>
  <si>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</si>
  <si>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</si>
  <si>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</si>
  <si>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</si>
  <si>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</si>
  <si>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</si>
  <si>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</si>
  <si>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</si>
  <si>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</si>
  <si>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</si>
  <si>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</si>
  <si>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</si>
  <si>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</si>
  <si>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</si>
  <si>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</si>
  <si>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</si>
  <si>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</si>
  <si>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</si>
  <si>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</si>
  <si>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</si>
  <si>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</si>
  <si>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</si>
  <si>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</si>
  <si>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</si>
  <si>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</si>
  <si>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</si>
  <si>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</si>
  <si>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</si>
  <si>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</si>
  <si>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</si>
  <si>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</si>
  <si>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</si>
  <si>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</si>
  <si>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</si>
  <si>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</si>
  <si>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</si>
  <si>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</si>
  <si>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</si>
  <si>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</si>
  <si>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</si>
  <si>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</si>
  <si>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</si>
  <si>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</si>
  <si>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</si>
  <si>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</si>
  <si>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</si>
  <si>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</si>
  <si>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</si>
  <si>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</si>
  <si>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</si>
  <si>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</si>
  <si>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</si>
  <si>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</si>
  <si>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</si>
  <si>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</si>
  <si>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</si>
  <si>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</si>
  <si>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</si>
  <si>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</si>
  <si>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</si>
  <si>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</si>
  <si>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</si>
  <si>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</si>
  <si>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</si>
  <si>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</si>
  <si>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</si>
  <si>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</si>
  <si>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</si>
  <si>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</si>
  <si>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</si>
  <si>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</si>
  <si>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</si>
  <si>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</si>
  <si>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</si>
  <si>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</si>
  <si>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</si>
  <si>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</si>
  <si>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</si>
  <si>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</si>
  <si>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</si>
  <si>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</si>
  <si>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</si>
  <si>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</si>
  <si>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</si>
  <si>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</si>
  <si>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</si>
  <si>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</si>
  <si>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</si>
  <si>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</si>
  <si>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</si>
  <si>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</si>
  <si>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</si>
  <si>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</si>
  <si>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</si>
  <si>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</si>
  <si>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</si>
  <si>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</si>
  <si>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</si>
  <si>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</si>
  <si>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</si>
  <si>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</si>
  <si>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</si>
  <si>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</si>
  <si>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</si>
  <si>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</si>
  <si>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</si>
  <si>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</si>
  <si>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</si>
  <si>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</si>
  <si>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</si>
  <si>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</si>
  <si>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</si>
  <si>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</si>
  <si>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</si>
  <si>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</si>
  <si>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</si>
  <si>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</si>
  <si>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</si>
  <si>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</si>
  <si>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</si>
  <si>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</si>
  <si>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</si>
  <si>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</si>
  <si>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</si>
  <si>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</si>
  <si>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</si>
  <si>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</si>
  <si>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</si>
  <si>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</si>
  <si>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</si>
  <si>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</si>
  <si>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</si>
  <si>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</si>
  <si>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</si>
  <si>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</si>
  <si>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</si>
  <si>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</si>
  <si>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</si>
  <si>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</si>
  <si>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</si>
  <si>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</si>
  <si>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</si>
  <si>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</si>
  <si>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</si>
  <si>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</si>
  <si>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</si>
  <si>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</si>
  <si>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</si>
  <si>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</si>
  <si>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</si>
  <si>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</si>
  <si>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</si>
  <si>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</si>
  <si>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</si>
  <si>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</si>
  <si>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</si>
  <si>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</si>
  <si>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</si>
  <si>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</si>
  <si>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</si>
  <si>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</si>
  <si>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</si>
  <si>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</si>
  <si>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</si>
  <si>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</si>
  <si>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</si>
  <si>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</si>
  <si>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</si>
  <si>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</si>
  <si>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</si>
  <si>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</si>
  <si>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</si>
  <si>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</si>
  <si>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</si>
  <si>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</si>
  <si>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</si>
  <si>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</si>
  <si>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</si>
  <si>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</si>
  <si>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</si>
  <si>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</si>
  <si>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</si>
  <si>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</si>
  <si>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</si>
  <si>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</si>
  <si>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</si>
  <si>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</si>
  <si>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</si>
  <si>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</si>
  <si>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</si>
  <si>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</si>
  <si>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</si>
  <si>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</si>
  <si>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</si>
  <si>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</si>
  <si>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</si>
  <si>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</si>
  <si>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</si>
  <si>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</si>
  <si>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</si>
  <si>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</si>
  <si>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</si>
  <si>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</si>
  <si>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</si>
  <si>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</si>
  <si>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</si>
  <si>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</si>
  <si>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</si>
  <si>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</si>
  <si>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</si>
  <si>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</si>
  <si>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</si>
  <si>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</si>
  <si>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</si>
  <si>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</si>
  <si>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</si>
  <si>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</si>
  <si>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</si>
  <si>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</si>
  <si>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</si>
  <si>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</si>
  <si>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</si>
  <si>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</si>
  <si>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</si>
  <si>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</si>
  <si>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</si>
  <si>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</si>
  <si>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</si>
  <si>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</si>
  <si>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</si>
  <si>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</si>
  <si>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</si>
  <si>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</si>
  <si>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</si>
  <si>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</si>
  <si>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</si>
  <si>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</si>
  <si>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</si>
  <si>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</si>
  <si>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</si>
  <si>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</si>
  <si>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</si>
  <si>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</si>
  <si>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</si>
  <si>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</si>
  <si>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</si>
  <si>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</si>
  <si>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</si>
  <si>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</si>
  <si>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</si>
  <si>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</si>
  <si>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</si>
  <si>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</si>
  <si>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</si>
  <si>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</si>
  <si>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</si>
  <si>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</si>
  <si>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</si>
  <si>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</si>
  <si>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</si>
  <si>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</si>
  <si>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</si>
  <si>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</si>
  <si>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</si>
  <si>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</si>
  <si>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</si>
  <si>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</si>
  <si>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</si>
  <si>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</si>
  <si>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</si>
  <si>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</si>
  <si>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</si>
  <si>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</si>
  <si>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</si>
  <si>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</si>
  <si>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</si>
  <si>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</si>
  <si>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</si>
  <si>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</si>
  <si>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</si>
  <si>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</si>
  <si>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</si>
  <si>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</si>
  <si>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</si>
  <si>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</si>
  <si>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</si>
  <si>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</si>
  <si>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</si>
  <si>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</si>
  <si>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</si>
  <si>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</si>
  <si>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</si>
  <si>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</si>
  <si>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</si>
  <si>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</si>
  <si>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</si>
  <si>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</si>
  <si>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</si>
  <si>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</si>
  <si>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</si>
  <si>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</si>
  <si>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</si>
  <si>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</si>
  <si>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</si>
  <si>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</si>
  <si>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</si>
  <si>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</si>
  <si>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</si>
  <si>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</si>
  <si>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</si>
  <si>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</si>
  <si>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</si>
  <si>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</si>
  <si>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</si>
  <si>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</si>
  <si>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</si>
  <si>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</si>
  <si>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</si>
  <si>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</si>
  <si>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</si>
  <si>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</si>
  <si>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</si>
  <si>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</si>
  <si>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</si>
  <si>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</si>
  <si>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</si>
  <si>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</si>
  <si>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</si>
  <si>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</si>
  <si>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</si>
  <si>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</si>
  <si>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</si>
  <si>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</si>
  <si>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</si>
  <si>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</si>
  <si>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</si>
  <si>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</si>
  <si>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</si>
  <si>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</si>
  <si>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</si>
  <si>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</si>
  <si>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</si>
  <si>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</si>
  <si>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</si>
  <si>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</si>
  <si>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</si>
  <si>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</si>
  <si>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</si>
  <si>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</si>
  <si>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</si>
  <si>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</si>
  <si>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</si>
  <si>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</si>
  <si>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</si>
  <si>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</si>
  <si>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</si>
  <si>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</si>
  <si>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</si>
  <si>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</si>
  <si>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</si>
  <si>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</si>
  <si>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</si>
  <si>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</si>
  <si>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</si>
  <si>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</si>
  <si>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</si>
  <si>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</si>
  <si>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</si>
  <si>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</si>
  <si>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</si>
  <si>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</si>
  <si>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</si>
  <si>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</si>
  <si>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</si>
  <si>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</si>
  <si>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</si>
  <si>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</si>
  <si>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</si>
  <si>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</si>
  <si>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</si>
  <si>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</si>
  <si>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</si>
  <si>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</si>
  <si>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</si>
  <si>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</si>
  <si>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</si>
  <si>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</si>
  <si>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</si>
  <si>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</si>
  <si>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</si>
  <si>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</si>
  <si>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</si>
  <si>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</si>
  <si>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</si>
  <si>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</si>
  <si>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</si>
  <si>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</si>
  <si>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</si>
  <si>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</si>
  <si>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</si>
  <si>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</si>
  <si>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</si>
  <si>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</si>
  <si>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</si>
  <si>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</si>
  <si>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</si>
  <si>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</si>
  <si>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</si>
  <si>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</si>
  <si>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</si>
  <si>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</si>
  <si>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</si>
  <si>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</si>
  <si>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</si>
  <si>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</si>
  <si>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</si>
  <si>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</si>
  <si>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</si>
  <si>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</si>
  <si>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</si>
  <si>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</si>
  <si>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</si>
  <si>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</si>
  <si>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</si>
  <si>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</si>
  <si>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</si>
  <si>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</si>
  <si>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</si>
  <si>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</si>
  <si>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</si>
  <si>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</si>
  <si>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</si>
  <si>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</si>
  <si>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</si>
  <si>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</si>
  <si>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</si>
  <si>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</si>
  <si>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</si>
  <si>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</si>
  <si>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</si>
  <si>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</si>
  <si>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</si>
  <si>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</si>
  <si>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</si>
  <si>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</si>
  <si>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</si>
  <si>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</si>
  <si>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</si>
  <si>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</si>
  <si>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</si>
  <si>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</si>
  <si>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</si>
  <si>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</si>
  <si>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</si>
  <si>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</si>
  <si>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</si>
  <si>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</si>
  <si>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</si>
  <si>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</si>
  <si>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</si>
  <si>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</si>
  <si>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</si>
  <si>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</si>
  <si>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</si>
  <si>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</si>
  <si>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</si>
  <si>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</si>
  <si>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</si>
  <si>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</si>
  <si>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</si>
  <si>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</si>
  <si>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</si>
  <si>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</si>
  <si>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</si>
  <si>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</si>
  <si>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</si>
  <si>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</si>
  <si>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</si>
  <si>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</si>
  <si>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</si>
  <si>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</si>
  <si>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</si>
  <si>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</si>
  <si>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</si>
  <si>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</si>
  <si>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</si>
  <si>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</si>
  <si>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</si>
  <si>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</si>
  <si>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</si>
  <si>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</si>
  <si>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</si>
  <si>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</si>
  <si>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</si>
  <si>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</si>
  <si>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</si>
  <si>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</si>
  <si>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</si>
  <si>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</si>
  <si>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</si>
  <si>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</si>
  <si>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</si>
  <si>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</si>
  <si>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</si>
  <si>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</si>
  <si>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</si>
  <si>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</si>
  <si>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</si>
  <si>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</si>
  <si>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</si>
  <si>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</si>
  <si>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</si>
  <si>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</si>
  <si>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</si>
  <si>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</si>
  <si>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</si>
  <si>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</si>
  <si>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</si>
  <si>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</si>
  <si>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</si>
  <si>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</si>
  <si>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</si>
  <si>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</si>
  <si>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</si>
  <si>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</si>
  <si>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</si>
  <si>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</si>
  <si>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</si>
  <si>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</si>
  <si>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</si>
  <si>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</si>
  <si>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</si>
  <si>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</si>
  <si>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</si>
  <si>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</si>
  <si>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</si>
  <si>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</si>
  <si>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</si>
  <si>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</si>
  <si>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</si>
  <si>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</si>
  <si>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</si>
  <si>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</si>
  <si>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</si>
  <si>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</si>
  <si>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</si>
  <si>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</si>
  <si>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</si>
  <si>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</si>
  <si>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</si>
  <si>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</si>
  <si>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</si>
  <si>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</si>
  <si>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</si>
  <si>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</si>
  <si>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</si>
  <si>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</si>
  <si>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</si>
  <si>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</si>
  <si>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</si>
  <si>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</si>
  <si>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</si>
  <si>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</si>
  <si>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</si>
  <si>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</si>
  <si>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</si>
  <si>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</si>
  <si>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</si>
  <si>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</si>
  <si>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</si>
  <si>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</si>
  <si>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</si>
  <si>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</si>
  <si>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</si>
  <si>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</si>
  <si>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</si>
  <si>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</si>
  <si>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</si>
  <si>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</si>
  <si>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</si>
  <si>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</si>
  <si>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</si>
  <si>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</si>
  <si>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</si>
  <si>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</si>
  <si>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</si>
  <si>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</si>
  <si>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</si>
  <si>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</si>
  <si>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</si>
  <si>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</si>
  <si>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</si>
  <si>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</si>
  <si>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</si>
  <si>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</si>
  <si>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</si>
  <si>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</si>
  <si>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</si>
  <si>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</si>
  <si>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</si>
  <si>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</si>
  <si>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</si>
  <si>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</si>
  <si>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</si>
  <si>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</si>
  <si>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</si>
  <si>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</si>
  <si>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</si>
  <si>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</si>
  <si>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</si>
  <si>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</si>
  <si>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</si>
  <si>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</si>
  <si>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</si>
  <si>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</si>
  <si>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</si>
  <si>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</si>
  <si>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</si>
  <si>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</si>
  <si>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</si>
  <si>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</si>
  <si>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</si>
  <si>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</si>
  <si>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</si>
  <si>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</si>
  <si>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</si>
  <si>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</si>
  <si>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</si>
  <si>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</si>
  <si>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</si>
  <si>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</si>
  <si>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</si>
  <si>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</si>
  <si>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</si>
  <si>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</si>
  <si>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</si>
  <si>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</si>
  <si>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</si>
  <si>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</si>
  <si>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</si>
  <si>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</si>
  <si>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</si>
  <si>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</si>
  <si>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</si>
  <si>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</si>
  <si>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</si>
  <si>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</si>
  <si>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</si>
  <si>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</si>
  <si>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</si>
  <si>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</si>
  <si>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</si>
  <si>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</si>
  <si>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</si>
  <si>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</si>
  <si>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</si>
  <si>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</si>
  <si>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</si>
  <si>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</si>
  <si>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</si>
  <si>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</si>
  <si>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</si>
  <si>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</si>
  <si>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</si>
  <si>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</si>
  <si>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</si>
  <si>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</si>
  <si>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</si>
  <si>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</si>
  <si>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</si>
  <si>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</si>
  <si>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</si>
  <si>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</si>
  <si>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</si>
  <si>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</si>
  <si>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</si>
  <si>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</si>
  <si>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</si>
  <si>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</si>
  <si>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</si>
  <si>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</si>
  <si>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</si>
  <si>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</si>
  <si>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</si>
  <si>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</si>
  <si>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</si>
  <si>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</si>
  <si>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</si>
  <si>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</si>
  <si>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</si>
  <si>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</si>
  <si>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</si>
  <si>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</si>
  <si>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</si>
  <si>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</si>
  <si>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</si>
  <si>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</si>
  <si>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</si>
  <si>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</si>
  <si>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</si>
  <si>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</si>
  <si>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</si>
  <si>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</si>
  <si>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</si>
  <si>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</si>
  <si>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</si>
  <si>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</si>
  <si>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</si>
  <si>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</si>
  <si>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</si>
  <si>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</si>
  <si>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</si>
  <si>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</si>
  <si>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</si>
  <si>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</si>
  <si>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</si>
  <si>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</si>
  <si>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</si>
  <si>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</si>
  <si>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</si>
  <si>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</si>
  <si>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</si>
  <si>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</si>
  <si>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</si>
  <si>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</si>
  <si>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</si>
  <si>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</si>
  <si>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</si>
  <si>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</si>
  <si>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</si>
  <si>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</si>
  <si>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</si>
  <si>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</si>
  <si>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</si>
  <si>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</si>
  <si>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</si>
  <si>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</si>
  <si>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</si>
  <si>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</si>
  <si>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</si>
  <si>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</si>
  <si>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</si>
  <si>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</si>
  <si>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</si>
  <si>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</si>
  <si>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</si>
  <si>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</si>
  <si>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</si>
  <si>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</si>
  <si>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</si>
  <si>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</si>
  <si>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</si>
  <si>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</si>
  <si>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</si>
  <si>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</si>
  <si>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</si>
  <si>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</si>
  <si>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</si>
  <si>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</si>
  <si>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</si>
  <si>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</si>
  <si>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</si>
  <si>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</si>
  <si>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</si>
  <si>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</si>
  <si>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</si>
  <si>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</si>
  <si>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</si>
  <si>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</si>
  <si>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</si>
  <si>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</si>
  <si>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</si>
  <si>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</si>
  <si>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</si>
  <si>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</si>
  <si>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</si>
  <si>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</si>
  <si>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</si>
  <si>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</si>
  <si>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</si>
  <si>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</si>
  <si>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</si>
  <si>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</si>
  <si>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</si>
  <si>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</si>
  <si>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</si>
  <si>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</si>
  <si>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</si>
  <si>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</si>
  <si>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</si>
  <si>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</si>
  <si>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</si>
  <si>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</si>
  <si>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</si>
  <si>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</si>
  <si>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</si>
  <si>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</si>
  <si>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</si>
  <si>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</si>
  <si>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</si>
  <si>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</si>
  <si>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</si>
  <si>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</si>
  <si>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</si>
  <si>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</si>
  <si>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</si>
  <si>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</si>
  <si>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</si>
  <si>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</si>
  <si>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</si>
  <si>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</si>
  <si>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</si>
  <si>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</si>
  <si>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</si>
  <si>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</si>
  <si>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</si>
  <si>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</si>
  <si>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</si>
  <si>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</si>
  <si>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</si>
  <si>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</si>
  <si>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</si>
  <si>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</si>
  <si>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</si>
  <si>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</si>
  <si>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</si>
  <si>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</si>
  <si>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</si>
  <si>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</si>
  <si>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</si>
  <si>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</si>
  <si>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</si>
  <si>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</si>
  <si>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</si>
  <si>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</si>
  <si>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</si>
  <si>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</si>
  <si>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</si>
  <si>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</si>
  <si>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</si>
  <si>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</si>
  <si>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</si>
  <si>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</si>
  <si>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</si>
  <si>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</si>
  <si>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</si>
  <si>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</si>
  <si>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</si>
  <si>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</si>
  <si>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</si>
  <si>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</si>
  <si>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</si>
  <si>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</si>
  <si>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</si>
  <si>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</si>
  <si>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</si>
  <si>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</si>
  <si>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</si>
  <si>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</si>
  <si>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</si>
  <si>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</si>
  <si>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</si>
  <si>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</si>
  <si>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</si>
  <si>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</si>
  <si>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</si>
  <si>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</si>
  <si>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</si>
  <si>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</si>
  <si>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</si>
  <si>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</si>
  <si>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</si>
  <si>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</si>
  <si>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</si>
  <si>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</si>
  <si>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</si>
  <si>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</si>
  <si>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</si>
  <si>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</si>
  <si>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</si>
  <si>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</si>
  <si>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</si>
  <si>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</si>
  <si>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</si>
  <si>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</si>
  <si>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</si>
  <si>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</si>
  <si>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</si>
  <si>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</si>
  <si>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</si>
  <si>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</si>
  <si>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</si>
  <si>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</si>
  <si>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</si>
  <si>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</si>
  <si>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</si>
  <si>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</si>
  <si>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</si>
  <si>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</si>
  <si>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</si>
  <si>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</si>
  <si>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</si>
  <si>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</si>
  <si>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</si>
  <si>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</si>
  <si>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</si>
  <si>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</si>
  <si>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</si>
  <si>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</si>
  <si>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</si>
  <si>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</si>
  <si>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</si>
  <si>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</si>
  <si>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</si>
  <si>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</si>
  <si>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</si>
  <si>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</si>
  <si>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</si>
  <si>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</si>
  <si>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</si>
  <si>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</si>
  <si>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</si>
  <si>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</si>
  <si>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</si>
  <si>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</si>
  <si>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</si>
  <si>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</si>
  <si>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</si>
  <si>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</si>
  <si>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</si>
  <si>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</si>
  <si>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</si>
  <si>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</si>
  <si>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</si>
  <si>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</si>
  <si>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</si>
  <si>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</si>
  <si>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</si>
  <si>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</si>
  <si>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</si>
  <si>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</si>
  <si>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</si>
  <si>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</si>
  <si>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</si>
  <si>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</si>
  <si>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</si>
  <si>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</si>
  <si>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</si>
  <si>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</si>
  <si>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</si>
  <si>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</si>
  <si>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</si>
  <si>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</si>
  <si>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</si>
  <si>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</si>
  <si>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</si>
  <si>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</si>
  <si>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</si>
  <si>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</si>
  <si>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</si>
  <si>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</si>
  <si>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</si>
  <si>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</si>
  <si>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</si>
  <si>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</si>
  <si>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</si>
  <si>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</si>
  <si>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</si>
  <si>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</si>
  <si>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</si>
  <si>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</si>
  <si>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</si>
  <si>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</si>
  <si>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</si>
  <si>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</si>
  <si>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</si>
  <si>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</si>
  <si>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</si>
  <si>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</si>
  <si>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</si>
  <si>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</si>
  <si>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</si>
  <si>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</si>
  <si>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</si>
  <si>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</si>
  <si>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</si>
  <si>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</si>
  <si>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</si>
  <si>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</si>
  <si>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</si>
  <si>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</si>
  <si>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</si>
  <si>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</si>
  <si>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</si>
  <si>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</si>
  <si>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</si>
  <si>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</si>
  <si>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</si>
  <si>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</si>
  <si>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</si>
  <si>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</si>
  <si>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</si>
  <si>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</si>
  <si>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</si>
  <si>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</si>
  <si>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</si>
  <si>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</si>
  <si>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</si>
  <si>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</si>
  <si>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</si>
  <si>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</si>
  <si>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</si>
  <si>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</si>
  <si>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</si>
  <si>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</si>
  <si>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</si>
  <si>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</si>
  <si>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</si>
  <si>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</si>
  <si>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</si>
  <si>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</si>
  <si>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</si>
  <si>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</si>
  <si>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</si>
  <si>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</si>
  <si>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</si>
  <si>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</si>
  <si>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</si>
  <si>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</si>
  <si>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</si>
  <si>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</si>
  <si>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</si>
  <si>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</si>
  <si>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</si>
  <si>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</si>
  <si>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</si>
  <si>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</si>
  <si>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</si>
  <si>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</si>
  <si>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</si>
  <si>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</si>
  <si>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</si>
  <si>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</si>
  <si>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</si>
  <si>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</si>
  <si>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</si>
  <si>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</si>
  <si>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</si>
  <si>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</si>
  <si>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</si>
  <si>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</si>
  <si>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</si>
  <si>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</si>
  <si>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</si>
  <si>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</si>
  <si>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</si>
  <si>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</si>
  <si>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</si>
  <si>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</si>
  <si>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</si>
  <si>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</si>
  <si>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</si>
  <si>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</si>
  <si>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</si>
  <si>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</si>
  <si>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</si>
  <si>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</si>
  <si>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</si>
  <si>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</si>
  <si>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</si>
  <si>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</si>
  <si>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</si>
  <si>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</si>
  <si>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</si>
  <si>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</si>
  <si>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</si>
  <si>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</si>
  <si>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</si>
  <si>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</si>
  <si>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</si>
  <si>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</si>
  <si>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</si>
  <si>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</si>
  <si>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</si>
  <si>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</si>
  <si>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</si>
  <si>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</si>
  <si>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</si>
  <si>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</si>
  <si>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</si>
  <si>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</si>
  <si>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</si>
  <si>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</si>
  <si>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</si>
  <si>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</si>
  <si>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</si>
  <si>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</si>
  <si>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</si>
  <si>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</si>
  <si>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</si>
  <si>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</si>
  <si>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</si>
  <si>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</si>
  <si>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</si>
  <si>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</si>
  <si>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</si>
  <si>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</si>
  <si>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</si>
  <si>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</si>
  <si>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</si>
  <si>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</si>
  <si>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</si>
  <si>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</si>
  <si>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</si>
  <si>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</si>
  <si>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</si>
  <si>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</si>
  <si>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</si>
  <si>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</si>
  <si>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</si>
  <si>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</si>
  <si>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</si>
  <si>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</si>
  <si>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</si>
  <si>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</si>
  <si>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</si>
  <si>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</si>
  <si>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</si>
  <si>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</si>
  <si>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</si>
  <si>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</si>
  <si>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</si>
  <si>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</si>
  <si>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</si>
  <si>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</si>
  <si>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</si>
  <si>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</si>
  <si>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</si>
  <si>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</si>
  <si>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</si>
  <si>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</si>
  <si>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</si>
  <si>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</si>
  <si>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</si>
  <si>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</si>
  <si>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</si>
  <si>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</si>
  <si>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</si>
  <si>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</si>
  <si>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</si>
  <si>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</si>
  <si>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</si>
  <si>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</si>
  <si>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</si>
  <si>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</si>
  <si>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</si>
  <si>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</si>
  <si>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</si>
  <si>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</si>
  <si>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</si>
  <si>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</si>
  <si>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</si>
  <si>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</si>
  <si>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</si>
  <si>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</si>
  <si>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</si>
  <si>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</si>
  <si>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</si>
  <si>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</si>
  <si>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</si>
  <si>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</si>
  <si>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</si>
  <si>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</si>
  <si>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</si>
  <si>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</si>
  <si>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</si>
  <si>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</si>
  <si>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</si>
  <si>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</si>
  <si>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</si>
  <si>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</si>
  <si>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</si>
  <si>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</si>
  <si>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</si>
  <si>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</si>
  <si>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</si>
  <si>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</si>
  <si>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</si>
  <si>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</si>
  <si>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</si>
  <si>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</si>
  <si>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</si>
  <si>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</si>
  <si>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</si>
  <si>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</si>
  <si>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</si>
  <si>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</si>
  <si>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</si>
  <si>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</si>
  <si>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</si>
  <si>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</si>
  <si>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</si>
  <si>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</si>
  <si>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</si>
  <si>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</si>
  <si>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</si>
  <si>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</si>
  <si>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</si>
  <si>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</si>
  <si>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</si>
  <si>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</si>
  <si>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</si>
  <si>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</si>
  <si>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</si>
  <si>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</si>
  <si>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</si>
  <si>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</si>
  <si>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</si>
  <si>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</si>
  <si>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</si>
  <si>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</si>
  <si>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</si>
  <si>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</si>
  <si>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</si>
  <si>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</si>
  <si>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</si>
  <si>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</si>
  <si>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</si>
  <si>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</si>
  <si>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</si>
  <si>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</si>
  <si>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</si>
  <si>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</si>
  <si>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</si>
  <si>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</si>
  <si>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</si>
  <si>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</si>
  <si>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</si>
  <si>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</si>
  <si>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</si>
  <si>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</si>
  <si>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</si>
  <si>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</si>
  <si>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</si>
  <si>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</si>
  <si>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</si>
  <si>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</si>
  <si>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</si>
  <si>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</si>
  <si>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</si>
  <si>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</si>
  <si>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</si>
  <si>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</si>
  <si>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</si>
  <si>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</si>
  <si>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</si>
  <si>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</si>
  <si>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</si>
  <si>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</si>
  <si>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</si>
  <si>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</si>
  <si>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</si>
  <si>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</si>
  <si>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</si>
  <si>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</si>
  <si>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</si>
  <si>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</si>
  <si>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</si>
  <si>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</si>
  <si>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</si>
  <si>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</si>
  <si>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</si>
  <si>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</si>
  <si>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</si>
  <si>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</si>
  <si>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</si>
  <si>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</si>
  <si>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</si>
  <si>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</si>
  <si>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</si>
  <si>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</si>
  <si>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</si>
  <si>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</si>
  <si>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</si>
  <si>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</si>
  <si>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</si>
  <si>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</si>
  <si>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</si>
  <si>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</si>
  <si>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</si>
  <si>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</si>
  <si>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</si>
  <si>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</si>
  <si>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</si>
  <si>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</si>
  <si>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</si>
  <si>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</si>
  <si>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</si>
  <si>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</si>
  <si>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</si>
  <si>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</si>
  <si>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</si>
  <si>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</si>
  <si>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</si>
  <si>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</si>
  <si>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</si>
  <si>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</si>
  <si>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</si>
  <si>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</si>
  <si>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</si>
  <si>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</si>
  <si>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</si>
  <si>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</si>
  <si>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</si>
  <si>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</si>
  <si>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</si>
  <si>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</si>
  <si>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</si>
  <si>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</si>
  <si>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</si>
  <si>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</si>
  <si>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</si>
  <si>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</si>
  <si>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</si>
  <si>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</si>
  <si>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</si>
  <si>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</si>
  <si>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</si>
  <si>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</si>
  <si>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</si>
  <si>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</si>
  <si>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</si>
  <si>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</si>
  <si>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</si>
  <si>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</si>
  <si>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</si>
  <si>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</si>
  <si>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</si>
  <si>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</si>
  <si>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</si>
  <si>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</si>
  <si>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</si>
  <si>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</si>
  <si>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</si>
  <si>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</si>
  <si>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</si>
  <si>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</si>
  <si>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</si>
  <si>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</si>
  <si>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</si>
  <si>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</si>
  <si>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</si>
  <si>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</si>
  <si>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</si>
  <si>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</si>
  <si>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</si>
  <si>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</si>
  <si>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</si>
  <si>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</si>
  <si>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</si>
  <si>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</si>
  <si>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</si>
  <si>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</si>
  <si>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</si>
  <si>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</si>
  <si>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</si>
  <si>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</si>
  <si>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</si>
  <si>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</si>
  <si>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</si>
  <si>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</si>
  <si>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</si>
  <si>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</si>
  <si>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</si>
  <si>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</si>
  <si>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</si>
  <si>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</si>
  <si>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</si>
  <si>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</si>
  <si>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</si>
  <si>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</si>
  <si>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</si>
  <si>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</si>
  <si>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</si>
  <si>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</si>
  <si>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</si>
  <si>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</si>
  <si>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</si>
  <si>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</si>
  <si>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</si>
  <si>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</si>
  <si>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</si>
  <si>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</si>
  <si>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</si>
  <si>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</si>
  <si>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</si>
  <si>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</si>
  <si>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</si>
  <si>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</si>
  <si>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</si>
  <si>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</si>
  <si>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</si>
  <si>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</si>
  <si>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</si>
  <si>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</si>
  <si>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</si>
  <si>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</si>
  <si>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</si>
  <si>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</si>
  <si>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</si>
  <si>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</si>
  <si>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</si>
  <si>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</si>
  <si>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</si>
  <si>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</si>
  <si>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</si>
  <si>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</si>
  <si>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</si>
  <si>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</si>
  <si>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</si>
  <si>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</si>
  <si>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</si>
  <si>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</si>
  <si>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</si>
  <si>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</si>
  <si>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</si>
  <si>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</si>
  <si>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</si>
  <si>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</si>
  <si>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</si>
  <si>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</si>
  <si>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</si>
  <si>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</si>
  <si>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</si>
  <si>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</si>
  <si>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</si>
  <si>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</si>
  <si>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</si>
  <si>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</si>
  <si>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</si>
  <si>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</si>
  <si>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</si>
  <si>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</si>
  <si>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</si>
  <si>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</si>
  <si>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</si>
  <si>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</si>
  <si>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</si>
  <si>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</si>
  <si>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</si>
  <si>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</si>
  <si>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</si>
  <si>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</si>
  <si>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</si>
  <si>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</si>
  <si>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</si>
  <si>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</si>
  <si>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</si>
  <si>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</si>
  <si>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</si>
  <si>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</si>
  <si>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</si>
  <si>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</si>
  <si>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</si>
  <si>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</si>
  <si>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</si>
  <si>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</si>
  <si>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</si>
  <si>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</si>
  <si>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</si>
  <si>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</si>
  <si>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</si>
  <si>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</si>
  <si>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</si>
  <si>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</si>
  <si>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</si>
  <si>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</si>
  <si>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</si>
  <si>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</si>
  <si>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</si>
  <si>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</si>
  <si>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</si>
  <si>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</si>
  <si>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</si>
  <si>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</si>
  <si>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</si>
  <si>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</si>
  <si>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</si>
  <si>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</si>
  <si>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</si>
  <si>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</si>
  <si>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</si>
  <si>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</si>
  <si>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</si>
  <si>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</si>
  <si>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</si>
  <si>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</si>
  <si>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</si>
  <si>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</si>
  <si>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</si>
  <si>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</si>
  <si>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</si>
  <si>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</si>
  <si>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</si>
  <si>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</si>
  <si>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</si>
  <si>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</si>
  <si>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</si>
  <si>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</si>
  <si>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</si>
  <si>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</si>
  <si>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</si>
  <si>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</si>
  <si>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</si>
  <si>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</si>
  <si>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</si>
  <si>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</si>
  <si>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</si>
  <si>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</si>
  <si>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</si>
  <si>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</si>
  <si>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</si>
  <si>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</si>
  <si>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</si>
  <si>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</si>
  <si>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</si>
  <si>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</si>
  <si>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</si>
  <si>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</si>
  <si>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</si>
  <si>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</si>
  <si>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</si>
  <si>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</si>
  <si>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</si>
  <si>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</si>
  <si>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</si>
  <si>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</si>
  <si>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</si>
  <si>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</si>
  <si>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</si>
  <si>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</si>
  <si>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</si>
  <si>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</si>
  <si>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</si>
  <si>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</si>
  <si>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</si>
  <si>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</si>
  <si>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</si>
  <si>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</si>
  <si>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</si>
  <si>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</si>
  <si>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</si>
  <si>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</si>
  <si>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</si>
  <si>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</si>
  <si>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</si>
  <si>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</si>
  <si>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</si>
  <si>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</si>
  <si>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</si>
  <si>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</si>
  <si>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</si>
  <si>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</si>
  <si>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</si>
  <si>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</si>
  <si>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</si>
  <si>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</si>
  <si>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</si>
  <si>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</si>
  <si>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</si>
  <si>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</si>
  <si>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</si>
  <si>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</si>
  <si>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</si>
  <si>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</si>
  <si>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</si>
  <si>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</si>
  <si>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</si>
  <si>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</si>
  <si>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</si>
  <si>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</si>
  <si>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</si>
  <si>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</si>
  <si>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</si>
  <si>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</si>
  <si>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</si>
  <si>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</si>
  <si>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</si>
  <si>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</si>
  <si>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</si>
  <si>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</si>
  <si>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</si>
  <si>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</si>
  <si>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</si>
  <si>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</si>
  <si>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</si>
  <si>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</si>
  <si>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</si>
  <si>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</si>
  <si>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</si>
  <si>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</si>
  <si>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</si>
  <si>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</si>
  <si>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</si>
  <si>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</si>
  <si>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</si>
  <si>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</si>
  <si>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</si>
  <si>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</si>
  <si>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</si>
  <si>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</si>
  <si>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</si>
  <si>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</si>
  <si>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</si>
  <si>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</si>
  <si>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</si>
  <si>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</si>
  <si>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</si>
  <si>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</si>
  <si>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</si>
  <si>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</si>
  <si>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</si>
  <si>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</si>
  <si>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</si>
  <si>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</si>
  <si>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</si>
  <si>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</si>
  <si>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</si>
  <si>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</si>
  <si>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</si>
  <si>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</si>
  <si>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</si>
  <si>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</si>
  <si>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</si>
  <si>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</si>
  <si>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</si>
  <si>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</si>
  <si>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</si>
  <si>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</si>
  <si>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</si>
  <si>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</si>
  <si>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</si>
  <si>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</si>
  <si>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</si>
  <si>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</si>
  <si>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</si>
  <si>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</si>
  <si>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</si>
  <si>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</si>
  <si>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</si>
  <si>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</si>
  <si>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</si>
  <si>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</si>
  <si>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</si>
  <si>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</si>
  <si>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</si>
  <si>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</si>
  <si>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</si>
  <si>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</si>
  <si>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</si>
  <si>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</si>
  <si>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</si>
  <si>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</si>
  <si>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</si>
  <si>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</si>
  <si>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</si>
  <si>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</si>
  <si>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</si>
  <si>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</si>
  <si>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</si>
  <si>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</si>
  <si>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</si>
  <si>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</si>
  <si>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</si>
  <si>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</si>
  <si>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</si>
  <si>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</si>
  <si>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</si>
  <si>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</si>
  <si>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</si>
  <si>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</si>
  <si>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</si>
  <si>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</si>
  <si>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</si>
  <si>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</si>
  <si>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</si>
  <si>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</si>
  <si>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</si>
  <si>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</si>
  <si>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</si>
  <si>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</si>
  <si>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</si>
  <si>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</si>
  <si>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</si>
  <si>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</si>
  <si>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</si>
  <si>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</si>
  <si>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</si>
  <si>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</si>
  <si>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</si>
  <si>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</si>
  <si>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</si>
  <si>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</si>
  <si>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</si>
  <si>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</si>
  <si>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</si>
  <si>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</si>
  <si>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</si>
  <si>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</si>
  <si>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</si>
  <si>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</si>
  <si>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</si>
  <si>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</si>
  <si>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</si>
  <si>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</si>
  <si>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</si>
  <si>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</si>
  <si>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</si>
  <si>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</si>
  <si>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</si>
  <si>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</si>
  <si>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</si>
  <si>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</si>
  <si>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</si>
  <si>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</si>
  <si>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</si>
  <si>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</si>
  <si>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</si>
  <si>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</si>
  <si>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</si>
  <si>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</si>
  <si>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</si>
  <si>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</si>
  <si>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</si>
  <si>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</si>
  <si>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</si>
  <si>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</si>
  <si>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</si>
  <si>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</si>
  <si>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</si>
  <si>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</si>
  <si>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</si>
  <si>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</si>
  <si>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</si>
  <si>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</si>
  <si>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</si>
  <si>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</si>
  <si>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</si>
  <si>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</si>
  <si>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</si>
  <si>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</si>
  <si>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</si>
  <si>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</si>
  <si>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</si>
  <si>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</si>
  <si>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</si>
  <si>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</si>
  <si>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</si>
  <si>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</si>
  <si>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</si>
  <si>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</si>
  <si>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</si>
  <si>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</si>
  <si>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</si>
  <si>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</si>
  <si>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</si>
  <si>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</si>
  <si>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</si>
  <si>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</si>
  <si>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</si>
  <si>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</si>
  <si>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</si>
  <si>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</si>
  <si>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</si>
  <si>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</si>
  <si>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</si>
  <si>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</si>
  <si>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</si>
  <si>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</si>
  <si>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</si>
  <si>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</si>
  <si>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</si>
  <si>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</si>
  <si>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</si>
  <si>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</si>
  <si>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</si>
  <si>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</si>
  <si>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</si>
  <si>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</si>
  <si>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</si>
  <si>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</si>
  <si>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</si>
  <si>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</si>
  <si>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</si>
  <si>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</si>
  <si>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</si>
  <si>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</si>
  <si>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</si>
  <si>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</si>
  <si>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</si>
  <si>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</si>
  <si>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</si>
  <si>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</si>
  <si>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</si>
  <si>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</si>
  <si>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</si>
  <si>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</si>
  <si>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</si>
  <si>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</si>
  <si>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</si>
  <si>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</si>
  <si>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</si>
  <si>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</si>
  <si>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</si>
  <si>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</si>
  <si>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</si>
  <si>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</si>
  <si>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</si>
  <si>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</si>
  <si>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</si>
  <si>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</si>
  <si>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</si>
  <si>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</si>
  <si>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</si>
  <si>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</si>
  <si>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</si>
  <si>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</si>
  <si>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</si>
  <si>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</si>
  <si>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</si>
  <si>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</si>
  <si>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</si>
  <si>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</si>
  <si>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</si>
  <si>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</si>
  <si>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</si>
  <si>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</si>
  <si>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</si>
  <si>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</si>
  <si>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</si>
  <si>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</si>
  <si>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</si>
  <si>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</si>
  <si>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</si>
  <si>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</si>
  <si>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</si>
  <si>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</si>
  <si>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</si>
  <si>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</si>
  <si>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</si>
  <si>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</si>
  <si>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</si>
  <si>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</si>
  <si>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</si>
  <si>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</si>
  <si>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</si>
  <si>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</si>
  <si>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</si>
  <si>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</si>
  <si>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</si>
  <si>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</si>
  <si>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</si>
  <si>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</si>
  <si>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</si>
  <si>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</si>
  <si>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</si>
  <si>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</si>
  <si>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</si>
  <si>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</si>
  <si>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</si>
  <si>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</si>
  <si>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</si>
  <si>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</si>
  <si>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</si>
  <si>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</si>
  <si>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</si>
  <si>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</si>
  <si>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</si>
  <si>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</si>
  <si>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</si>
  <si>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</si>
  <si>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</si>
  <si>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</si>
  <si>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</si>
  <si>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</si>
  <si>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</si>
  <si>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</si>
  <si>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</si>
  <si>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</si>
  <si>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</si>
  <si>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</si>
  <si>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</si>
  <si>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</si>
  <si>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</si>
  <si>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</si>
  <si>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</si>
  <si>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</si>
  <si>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</si>
  <si>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</si>
  <si>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</si>
  <si>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</si>
  <si>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</si>
  <si>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</si>
  <si>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</si>
  <si>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</si>
  <si>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</si>
  <si>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</si>
  <si>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</si>
  <si>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</si>
  <si>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</si>
  <si>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</si>
  <si>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</si>
  <si>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</si>
  <si>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</si>
  <si>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</si>
  <si>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</si>
  <si>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</si>
  <si>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</si>
  <si>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</si>
  <si>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</si>
  <si>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</si>
  <si>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</si>
  <si>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</si>
  <si>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</si>
  <si>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</si>
  <si>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</si>
  <si>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</si>
  <si>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</si>
  <si>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</si>
  <si>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</si>
  <si>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</si>
  <si>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</si>
  <si>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</si>
  <si>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</si>
  <si>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</si>
  <si>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</si>
  <si>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</si>
  <si>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</si>
  <si>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</si>
  <si>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</si>
  <si>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</si>
  <si>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</si>
  <si>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</si>
  <si>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</si>
  <si>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</si>
  <si>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</si>
  <si>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</si>
  <si>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</si>
  <si>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</si>
  <si>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</si>
  <si>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</si>
  <si>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</si>
  <si>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</si>
  <si>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</si>
  <si>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</si>
  <si>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</si>
  <si>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</si>
  <si>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</si>
  <si>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</si>
  <si>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</si>
  <si>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</si>
  <si>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</si>
  <si>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</si>
  <si>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</si>
  <si>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</si>
  <si>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</si>
  <si>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</si>
  <si>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</si>
  <si>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</si>
  <si>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</si>
  <si>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</si>
  <si>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</si>
  <si>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</si>
  <si>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</si>
  <si>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</si>
  <si>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</si>
  <si>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</si>
  <si>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</si>
  <si>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</si>
  <si>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</si>
  <si>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</si>
  <si>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</si>
  <si>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</si>
  <si>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</si>
  <si>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</si>
  <si>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</si>
  <si>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</si>
  <si>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</si>
  <si>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</si>
  <si>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</si>
  <si>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</si>
  <si>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</si>
  <si>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</si>
  <si>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</si>
  <si>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</si>
  <si>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</si>
  <si>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</si>
  <si>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</si>
  <si>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</si>
  <si>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</si>
  <si>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</si>
  <si>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</si>
  <si>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</si>
  <si>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</si>
  <si>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</si>
  <si>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</si>
  <si>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</si>
  <si>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</si>
  <si>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</si>
  <si>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</si>
  <si>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</si>
  <si>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</si>
  <si>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</si>
  <si>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</si>
  <si>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</si>
  <si>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</si>
  <si>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</si>
  <si>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</si>
  <si>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</si>
  <si>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</si>
  <si>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</si>
  <si>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</si>
  <si>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</si>
  <si>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</si>
  <si>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</si>
  <si>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</si>
  <si>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</si>
  <si>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</si>
  <si>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</si>
  <si>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</si>
  <si>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</si>
  <si>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</si>
  <si>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</si>
  <si>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</si>
  <si>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</si>
  <si>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</si>
  <si>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</si>
  <si>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</si>
  <si>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</si>
  <si>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</si>
  <si>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</si>
  <si>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</si>
  <si>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</si>
  <si>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</si>
  <si>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</si>
  <si>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</si>
  <si>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</si>
  <si>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</si>
  <si>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</si>
  <si>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</si>
  <si>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</si>
  <si>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</si>
  <si>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</si>
  <si>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</si>
  <si>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</si>
  <si>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</si>
  <si>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</si>
  <si>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</si>
  <si>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</si>
  <si>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</si>
  <si>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</si>
  <si>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</si>
  <si>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</si>
  <si>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</si>
  <si>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</si>
  <si>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</si>
  <si>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</si>
  <si>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</si>
  <si>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</si>
  <si>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</si>
  <si>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</si>
  <si>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</si>
  <si>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</si>
  <si>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</si>
  <si>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</si>
  <si>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</si>
  <si>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</si>
  <si>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</si>
  <si>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</si>
  <si>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</si>
  <si>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</si>
  <si>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</si>
  <si>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</si>
  <si>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</si>
  <si>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</si>
  <si>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</si>
  <si>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</si>
  <si>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</si>
  <si>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</si>
  <si>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</si>
  <si>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</si>
  <si>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</si>
  <si>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</si>
  <si>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</si>
  <si>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</si>
  <si>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</si>
  <si>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</si>
  <si>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</si>
  <si>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</si>
  <si>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</si>
  <si>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</si>
  <si>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</si>
  <si>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</si>
  <si>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</si>
  <si>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</si>
  <si>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</si>
  <si>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</si>
  <si>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</si>
  <si>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</si>
  <si>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</si>
  <si>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</si>
  <si>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</si>
  <si>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</si>
  <si>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</si>
  <si>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</si>
  <si>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</si>
  <si>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</si>
  <si>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</si>
  <si>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</si>
  <si>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</si>
  <si>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</si>
  <si>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</si>
  <si>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</si>
  <si>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</si>
  <si>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</si>
  <si>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</si>
  <si>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</si>
  <si>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</si>
  <si>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</si>
  <si>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</si>
  <si>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</si>
  <si>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</si>
  <si>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</si>
  <si>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</si>
  <si>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</si>
  <si>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</si>
  <si>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</si>
  <si>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</si>
  <si>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</si>
  <si>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</si>
  <si>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</si>
  <si>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</si>
  <si>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</si>
  <si>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</si>
  <si>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</si>
  <si>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</si>
  <si>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</si>
  <si>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</si>
  <si>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</si>
  <si>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</si>
  <si>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</si>
  <si>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</si>
  <si>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</si>
  <si>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</si>
  <si>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</si>
  <si>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</si>
  <si>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</si>
  <si>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</si>
  <si>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</si>
  <si>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</si>
  <si>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</si>
  <si>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</si>
  <si>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</si>
  <si>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</si>
  <si>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</si>
  <si>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</si>
  <si>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</si>
  <si>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</si>
  <si>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</si>
  <si>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</si>
  <si>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</si>
  <si>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</si>
  <si>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</si>
  <si>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</si>
  <si>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</si>
  <si>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</si>
  <si>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</si>
  <si>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</si>
  <si>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</si>
  <si>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</si>
  <si>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</si>
  <si>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</si>
  <si>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</si>
  <si>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</si>
  <si>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</si>
  <si>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</si>
  <si>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</si>
  <si>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</si>
  <si>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</si>
  <si>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</si>
  <si>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</si>
  <si>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</si>
  <si>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</si>
  <si>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</si>
  <si>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</si>
  <si>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</si>
  <si>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</si>
  <si>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</si>
  <si>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</si>
  <si>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</si>
  <si>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</si>
  <si>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</si>
  <si>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</si>
  <si>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</si>
  <si>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</si>
  <si>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</si>
  <si>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</si>
  <si>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</si>
  <si>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</si>
  <si>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</si>
  <si>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</si>
  <si>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</si>
  <si>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</si>
  <si>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</si>
  <si>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</si>
  <si>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</si>
  <si>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</si>
  <si>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</si>
  <si>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</si>
  <si>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</si>
  <si>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</si>
  <si>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</si>
  <si>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</si>
  <si>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</si>
  <si>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</si>
  <si>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</si>
  <si>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</si>
  <si>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</si>
  <si>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</si>
  <si>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</si>
  <si>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</si>
  <si>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</si>
  <si>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</si>
  <si>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</si>
  <si>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</si>
  <si>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</si>
  <si>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</si>
  <si>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</si>
  <si>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</si>
  <si>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</si>
  <si>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</si>
  <si>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</si>
  <si>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</si>
  <si>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</si>
  <si>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</si>
  <si>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</si>
  <si>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</si>
  <si>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</si>
  <si>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</si>
  <si>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</si>
  <si>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</si>
  <si>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</si>
  <si>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</si>
  <si>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</si>
  <si>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</si>
  <si>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</si>
  <si>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</si>
  <si>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</si>
  <si>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</si>
  <si>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</si>
  <si>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</si>
  <si>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</si>
  <si>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</si>
  <si>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</si>
  <si>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</si>
  <si>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</si>
  <si>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</si>
  <si>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</si>
  <si>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</si>
  <si>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</si>
  <si>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</si>
  <si>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</si>
  <si>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</si>
  <si>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</si>
  <si>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</si>
  <si>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</si>
  <si>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</si>
  <si>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</si>
  <si>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</si>
  <si>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</si>
  <si>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</si>
  <si>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</si>
  <si>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</si>
  <si>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</si>
  <si>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</si>
  <si>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</si>
  <si>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</si>
  <si>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</si>
  <si>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</si>
  <si>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</si>
  <si>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</si>
  <si>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</si>
  <si>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</si>
  <si>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</si>
  <si>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</si>
  <si>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</si>
  <si>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</si>
  <si>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</si>
  <si>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</si>
  <si>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</si>
  <si>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</si>
  <si>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</si>
  <si>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</si>
  <si>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</si>
  <si>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</si>
  <si>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</si>
  <si>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</si>
  <si>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</si>
  <si>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</si>
  <si>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</si>
  <si>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</si>
  <si>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</si>
  <si>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</si>
  <si>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</si>
  <si>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</si>
  <si>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</si>
  <si>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</si>
  <si>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</si>
  <si>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</si>
  <si>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</si>
  <si>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</si>
  <si>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</si>
  <si>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</si>
  <si>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</si>
  <si>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</si>
  <si>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</si>
  <si>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</si>
  <si>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</si>
  <si>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</si>
  <si>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</si>
  <si>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</si>
  <si>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</si>
  <si>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</si>
  <si>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</si>
  <si>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</si>
  <si>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</si>
  <si>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</si>
  <si>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</si>
  <si>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</si>
  <si>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</si>
  <si>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</si>
  <si>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</si>
  <si>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</si>
  <si>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</si>
  <si>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</si>
  <si>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</si>
  <si>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</si>
  <si>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</si>
  <si>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</si>
  <si>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</si>
  <si>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</si>
  <si>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</si>
  <si>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</si>
  <si>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</si>
  <si>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</si>
  <si>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</si>
  <si>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</si>
  <si>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</si>
  <si>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</si>
  <si>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</si>
  <si>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</si>
  <si>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</si>
  <si>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</si>
  <si>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</si>
  <si>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</si>
  <si>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</si>
  <si>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</si>
  <si>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</si>
  <si>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</si>
  <si>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</si>
  <si>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</si>
  <si>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</si>
  <si>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</si>
  <si>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</si>
  <si>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</si>
  <si>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</si>
  <si>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</si>
  <si>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</si>
  <si>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</si>
  <si>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</si>
  <si>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</si>
  <si>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</si>
  <si>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</si>
  <si>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</si>
  <si>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</si>
  <si>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</si>
  <si>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</si>
  <si>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</si>
  <si>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</si>
  <si>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</si>
  <si>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</si>
  <si>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</si>
  <si>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</si>
  <si>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</si>
  <si>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</si>
  <si>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</si>
  <si>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</si>
  <si>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</si>
  <si>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</si>
  <si>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</si>
  <si>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</si>
  <si>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</si>
  <si>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</si>
  <si>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</si>
  <si>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</si>
  <si>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</si>
  <si>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</si>
  <si>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</si>
  <si>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</si>
  <si>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</si>
  <si>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</si>
  <si>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</si>
  <si>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</si>
  <si>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</si>
  <si>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</si>
  <si>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</si>
  <si>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</si>
  <si>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</si>
  <si>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</si>
  <si>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</si>
  <si>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</si>
  <si>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</si>
  <si>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</si>
  <si>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</si>
  <si>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</si>
  <si>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</si>
  <si>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</si>
  <si>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</si>
  <si>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</si>
  <si>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</si>
  <si>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</si>
  <si>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</si>
  <si>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</si>
  <si>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</si>
  <si>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</si>
  <si>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</si>
  <si>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</si>
  <si>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</si>
  <si>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</si>
  <si>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</si>
  <si>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</si>
  <si>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</si>
  <si>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</si>
  <si>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</si>
  <si>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</si>
  <si>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</si>
  <si>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</si>
  <si>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</si>
  <si>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</si>
  <si>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</si>
  <si>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</si>
  <si>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</si>
  <si>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</si>
  <si>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</si>
  <si>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</si>
  <si>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</si>
  <si>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</si>
  <si>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</si>
  <si>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</si>
  <si>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</si>
  <si>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</si>
  <si>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</si>
  <si>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</si>
  <si>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</si>
  <si>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</si>
  <si>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</si>
  <si>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</si>
  <si>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</si>
  <si>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</si>
  <si>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</si>
  <si>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</si>
  <si>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</si>
  <si>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</si>
  <si>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</si>
  <si>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</si>
  <si>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</si>
  <si>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</si>
  <si>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</si>
  <si>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</si>
  <si>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</si>
  <si>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</si>
  <si>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</si>
  <si>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</si>
  <si>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</si>
  <si>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</si>
  <si>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</si>
  <si>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</si>
  <si>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</si>
  <si>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</si>
  <si>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</si>
  <si>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</si>
  <si>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</si>
  <si>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</si>
  <si>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</si>
  <si>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</si>
  <si>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</si>
  <si>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</si>
  <si>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</si>
  <si>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</si>
  <si>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</si>
  <si>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</si>
  <si>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</si>
  <si>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</si>
  <si>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</si>
  <si>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</si>
  <si>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</si>
  <si>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</si>
  <si>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</si>
  <si>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</si>
  <si>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</si>
  <si>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</si>
  <si>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</si>
  <si>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</si>
  <si>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</si>
  <si>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</si>
  <si>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</si>
  <si>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</si>
  <si>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</si>
  <si>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</si>
  <si>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</si>
  <si>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</si>
  <si>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</si>
  <si>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</si>
  <si>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</si>
  <si>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</si>
  <si>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</si>
  <si>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</si>
  <si>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</si>
  <si>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</si>
  <si>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</si>
  <si>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</si>
  <si>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</si>
  <si>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</si>
  <si>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</si>
  <si>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</si>
  <si>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</si>
  <si>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</si>
  <si>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</si>
  <si>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</si>
  <si>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</si>
  <si>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</si>
  <si>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</si>
  <si>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</si>
  <si>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</si>
  <si>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</si>
  <si>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</si>
  <si>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</si>
  <si>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</si>
  <si>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</si>
  <si>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</si>
  <si>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</si>
  <si>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</si>
  <si>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</si>
  <si>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</si>
  <si>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</si>
  <si>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</si>
  <si>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</si>
  <si>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</si>
  <si>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</si>
  <si>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</si>
  <si>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</si>
  <si>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</si>
  <si>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</si>
  <si>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</si>
  <si>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</si>
  <si>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</si>
  <si>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</si>
  <si>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</si>
  <si>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</si>
  <si>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</si>
  <si>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</si>
  <si>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</si>
  <si>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</si>
  <si>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</si>
  <si>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</si>
  <si>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</si>
  <si>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</si>
  <si>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</si>
  <si>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</si>
  <si>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</si>
  <si>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</si>
  <si>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</si>
  <si>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</si>
  <si>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</si>
  <si>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</si>
  <si>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</si>
  <si>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</si>
  <si>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</si>
  <si>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</si>
  <si>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</si>
  <si>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</si>
  <si>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</si>
  <si>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</si>
  <si>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</si>
  <si>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</si>
  <si>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</si>
  <si>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</si>
  <si>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</si>
  <si>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</si>
  <si>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</si>
  <si>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</si>
  <si>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</si>
  <si>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</si>
  <si>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</si>
  <si>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</si>
  <si>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</si>
  <si>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</si>
  <si>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</si>
  <si>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</si>
  <si>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</si>
  <si>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</si>
  <si>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</si>
  <si>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</si>
  <si>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</si>
  <si>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</si>
  <si>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</si>
  <si>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</si>
  <si>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</si>
  <si>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</si>
  <si>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</si>
  <si>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</si>
  <si>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</si>
  <si>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</si>
  <si>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</si>
  <si>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</si>
  <si>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</si>
  <si>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</si>
  <si>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</si>
  <si>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</si>
  <si>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</si>
  <si>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</si>
  <si>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</si>
  <si>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</si>
  <si>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</si>
  <si>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</si>
  <si>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</si>
  <si>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</si>
  <si>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</si>
  <si>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</si>
  <si>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</si>
  <si>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</si>
  <si>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</si>
  <si>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</si>
  <si>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</si>
  <si>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</si>
  <si>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</si>
  <si>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</si>
  <si>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</si>
  <si>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</si>
  <si>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</si>
  <si>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</si>
  <si>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</si>
  <si>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</si>
  <si>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</si>
  <si>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</si>
  <si>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</si>
  <si>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</si>
  <si>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</si>
  <si>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</si>
  <si>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</si>
  <si>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</si>
  <si>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</si>
  <si>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</si>
  <si>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</si>
  <si>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</si>
  <si>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</si>
  <si>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</si>
  <si>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</si>
  <si>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</si>
  <si>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</si>
  <si>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</si>
  <si>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</si>
  <si>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</si>
  <si>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</si>
  <si>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</si>
  <si>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</si>
  <si>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</si>
  <si>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</si>
  <si>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</si>
  <si>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</si>
  <si>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</si>
  <si>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</si>
  <si>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</si>
  <si>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</si>
  <si>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</si>
  <si>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</si>
  <si>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</si>
  <si>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</si>
  <si>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</si>
  <si>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</si>
  <si>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</si>
  <si>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</si>
  <si>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</si>
  <si>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</si>
  <si>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</si>
  <si>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</si>
  <si>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</si>
  <si>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</si>
  <si>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</si>
  <si>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</si>
  <si>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</si>
  <si>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</si>
  <si>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</si>
  <si>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</si>
  <si>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</si>
  <si>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</si>
  <si>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</si>
  <si>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</si>
  <si>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</si>
  <si>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</si>
  <si>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</si>
  <si>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</si>
  <si>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</si>
  <si>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</si>
  <si>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</si>
  <si>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</si>
  <si>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</si>
  <si>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</si>
  <si>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</si>
  <si>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</si>
  <si>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</si>
  <si>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</si>
  <si>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</si>
  <si>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</si>
  <si>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</si>
  <si>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</si>
  <si>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</si>
  <si>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</si>
  <si>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</si>
  <si>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</si>
  <si>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</si>
  <si>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</si>
  <si>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</si>
  <si>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</si>
  <si>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</si>
  <si>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</si>
  <si>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</si>
  <si>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</si>
  <si>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</si>
  <si>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</si>
  <si>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</si>
  <si>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</si>
  <si>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</si>
  <si>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</si>
  <si>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</si>
  <si>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</si>
  <si>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</si>
  <si>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</si>
  <si>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</si>
  <si>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</si>
  <si>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</si>
  <si>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</si>
  <si>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</si>
  <si>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</si>
  <si>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</si>
  <si>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</si>
  <si>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</si>
  <si>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</si>
  <si>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</si>
  <si>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</si>
  <si>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</si>
  <si>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</si>
  <si>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</si>
  <si>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</si>
  <si>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</si>
  <si>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</si>
  <si>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</si>
  <si>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</si>
  <si>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</si>
  <si>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</si>
  <si>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</si>
  <si>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</si>
  <si>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</si>
  <si>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</si>
  <si>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</si>
  <si>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</si>
  <si>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</si>
  <si>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</si>
  <si>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</si>
  <si>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</si>
  <si>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</si>
  <si>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</si>
  <si>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</si>
  <si>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</si>
  <si>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</si>
  <si>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</si>
  <si>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</si>
  <si>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</si>
  <si>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</si>
  <si>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</si>
  <si>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</si>
  <si>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</si>
  <si>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</si>
  <si>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</si>
  <si>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</si>
  <si>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</si>
  <si>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</si>
  <si>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</si>
  <si>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</si>
  <si>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</si>
  <si>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</si>
  <si>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</si>
  <si>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</si>
  <si>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</si>
  <si>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</si>
  <si>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</si>
  <si>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</si>
  <si>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</si>
  <si>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</si>
  <si>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</si>
  <si>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</si>
  <si>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</si>
  <si>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</si>
  <si>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</si>
  <si>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</si>
  <si>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</si>
  <si>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</si>
  <si>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</si>
  <si>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</si>
  <si>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</si>
  <si>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</si>
  <si>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</si>
  <si>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</si>
  <si>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</si>
  <si>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</si>
  <si>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</si>
  <si>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</si>
  <si>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</si>
  <si>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</si>
  <si>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</si>
  <si>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</si>
  <si>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</si>
  <si>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</si>
  <si>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</si>
  <si>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</si>
  <si>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</si>
  <si>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</si>
  <si>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</si>
  <si>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</si>
  <si>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</si>
  <si>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</si>
  <si>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</si>
  <si>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</si>
  <si>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</si>
  <si>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</si>
  <si>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</si>
  <si>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</si>
  <si>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</si>
  <si>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</si>
  <si>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</si>
  <si>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</si>
  <si>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</si>
  <si>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</si>
  <si>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</si>
  <si>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</si>
  <si>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</si>
  <si>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</si>
  <si>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</si>
  <si>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</si>
  <si>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</si>
  <si>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</si>
  <si>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</si>
  <si>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</si>
  <si>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</si>
  <si>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</si>
  <si>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</si>
  <si>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</si>
  <si>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</si>
  <si>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</si>
  <si>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</si>
  <si>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</si>
  <si>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</si>
  <si>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</si>
  <si>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</si>
  <si>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</si>
  <si>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</si>
  <si>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</si>
  <si>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</si>
  <si>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</si>
  <si>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</si>
  <si>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</si>
  <si>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</si>
  <si>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</si>
  <si>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</si>
  <si>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</si>
  <si>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</si>
  <si>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</si>
  <si>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</si>
  <si>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</si>
  <si>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</si>
  <si>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</si>
  <si>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</si>
  <si>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</si>
  <si>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</si>
  <si>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</si>
  <si>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</si>
  <si>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</si>
  <si>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</si>
  <si>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</si>
  <si>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</si>
  <si>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</si>
  <si>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</si>
  <si>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</si>
  <si>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</si>
  <si>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</si>
  <si>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</si>
  <si>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</si>
  <si>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</si>
  <si>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</si>
  <si>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</si>
  <si>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</si>
  <si>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</si>
  <si>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</si>
  <si>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</si>
  <si>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</si>
  <si>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</si>
  <si>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</si>
  <si>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</si>
  <si>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</si>
  <si>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</si>
  <si>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</si>
  <si>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</si>
  <si>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</si>
  <si>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</si>
  <si>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</si>
  <si>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</si>
  <si>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</si>
  <si>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</si>
  <si>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</si>
  <si>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</si>
  <si>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</si>
  <si>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</si>
  <si>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</si>
  <si>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</si>
  <si>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</si>
  <si>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</si>
  <si>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</si>
  <si>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</si>
  <si>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</si>
  <si>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</si>
  <si>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</si>
  <si>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</si>
  <si>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</si>
  <si>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</si>
  <si>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</si>
  <si>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</si>
  <si>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</si>
  <si>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</si>
  <si>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</si>
  <si>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</si>
  <si>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</si>
  <si>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</si>
  <si>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</si>
  <si>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</si>
  <si>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</si>
  <si>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</si>
  <si>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</si>
  <si>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</si>
  <si>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</si>
  <si>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</si>
  <si>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</si>
  <si>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</si>
  <si>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</si>
  <si>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</si>
  <si>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</si>
  <si>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</si>
  <si>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</si>
  <si>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</si>
  <si>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</si>
  <si>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</si>
  <si>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</si>
  <si>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</si>
  <si>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</si>
  <si>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</si>
  <si>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</si>
  <si>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</si>
  <si>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</si>
  <si>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</si>
  <si>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</si>
  <si>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</si>
  <si>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</si>
  <si>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</si>
  <si>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</si>
  <si>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</si>
  <si>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</si>
  <si>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</si>
  <si>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</si>
  <si>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</si>
  <si>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</si>
  <si>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</si>
  <si>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</si>
  <si>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</si>
  <si>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</si>
  <si>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</si>
  <si>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</si>
  <si>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</si>
  <si>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</si>
  <si>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</si>
  <si>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</si>
  <si>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</si>
  <si>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</si>
  <si>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</si>
  <si>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</si>
  <si>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</si>
  <si>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</si>
  <si>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</si>
  <si>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</si>
  <si>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</si>
  <si>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</si>
  <si>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</si>
  <si>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</si>
  <si>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</si>
  <si>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</si>
  <si>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</si>
  <si>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</si>
  <si>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</si>
  <si>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</si>
  <si>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</si>
  <si>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</si>
  <si>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</si>
  <si>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</si>
  <si>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</si>
  <si>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</si>
  <si>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</si>
  <si>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</si>
  <si>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</si>
  <si>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</si>
  <si>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</si>
  <si>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</si>
  <si>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</si>
  <si>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</si>
  <si>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</si>
  <si>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</si>
  <si>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</si>
  <si>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</si>
  <si>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</si>
  <si>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</si>
  <si>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</si>
  <si>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</si>
  <si>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</si>
  <si>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</si>
  <si>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</si>
  <si>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</si>
  <si>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</si>
  <si>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</si>
  <si>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</si>
  <si>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</si>
  <si>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</si>
  <si>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</si>
  <si>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</si>
  <si>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</si>
  <si>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</si>
  <si>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</si>
  <si>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</si>
  <si>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</si>
  <si>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</si>
  <si>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</si>
  <si>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</si>
  <si>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</si>
  <si>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</si>
  <si>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</si>
  <si>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</si>
  <si>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</si>
  <si>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</si>
  <si>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</si>
  <si>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</si>
  <si>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</si>
  <si>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</si>
  <si>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</si>
  <si>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</si>
  <si>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</si>
  <si>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</si>
  <si>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</si>
  <si>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</si>
  <si>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</si>
  <si>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</si>
  <si>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</si>
  <si>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</si>
  <si>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</si>
  <si>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</si>
  <si>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</si>
  <si>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</si>
  <si>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</si>
  <si>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</si>
  <si>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</si>
  <si>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</si>
  <si>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</si>
  <si>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</si>
  <si>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</si>
  <si>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</si>
  <si>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</si>
  <si>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</si>
  <si>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</si>
  <si>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</si>
  <si>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</si>
  <si>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</si>
  <si>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</si>
  <si>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</si>
  <si>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</si>
  <si>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</si>
  <si>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</si>
  <si>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</si>
  <si>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</si>
  <si>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</si>
  <si>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</si>
  <si>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</si>
  <si>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</si>
  <si>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</si>
  <si>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</si>
  <si>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</si>
  <si>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</si>
  <si>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</si>
  <si>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</si>
  <si>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</si>
  <si>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</si>
  <si>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</si>
  <si>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</si>
  <si>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</si>
  <si>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</si>
  <si>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</si>
  <si>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</si>
  <si>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</si>
  <si>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</si>
  <si>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</si>
  <si>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</si>
  <si>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</si>
  <si>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</si>
  <si>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</si>
  <si>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</si>
  <si>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</si>
  <si>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</si>
  <si>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</si>
  <si>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</si>
  <si>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</si>
  <si>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</si>
  <si>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</si>
  <si>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</si>
  <si>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</si>
  <si>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</si>
  <si>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</si>
  <si>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</si>
  <si>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</si>
  <si>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</si>
  <si>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</si>
  <si>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</si>
  <si>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</si>
  <si>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</si>
  <si>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</si>
  <si>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</si>
  <si>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</si>
  <si>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</si>
  <si>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</si>
  <si>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</si>
  <si>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</si>
  <si>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</si>
  <si>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</si>
  <si>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</si>
  <si>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</si>
  <si>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</si>
  <si>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</si>
  <si>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</si>
  <si>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</si>
  <si>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</si>
  <si>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</si>
  <si>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</si>
  <si>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</si>
  <si>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</si>
  <si>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</si>
  <si>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</si>
  <si>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</si>
  <si>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</si>
  <si>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</si>
  <si>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</si>
  <si>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</si>
  <si>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</si>
  <si>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</si>
  <si>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</si>
  <si>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</si>
  <si>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</si>
  <si>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</si>
  <si>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</si>
  <si>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</si>
  <si>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</si>
  <si>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</si>
  <si>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</si>
  <si>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</si>
  <si>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</si>
  <si>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</si>
  <si>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</si>
  <si>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</si>
  <si>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</si>
  <si>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</si>
  <si>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</si>
  <si>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</si>
  <si>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</si>
  <si>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</si>
  <si>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</si>
  <si>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</si>
  <si>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</si>
  <si>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</si>
  <si>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</si>
  <si>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</si>
  <si>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</si>
  <si>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</si>
  <si>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</si>
  <si>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</si>
  <si>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</si>
  <si>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</si>
  <si>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</si>
  <si>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</si>
  <si>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</si>
  <si>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</si>
  <si>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</si>
  <si>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</si>
  <si>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</si>
  <si>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</si>
  <si>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</si>
  <si>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</si>
  <si>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</si>
  <si>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</si>
  <si>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</si>
  <si>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</si>
  <si>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</si>
  <si>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</si>
  <si>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</si>
  <si>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</si>
  <si>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</si>
  <si>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</si>
  <si>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</si>
  <si>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</si>
  <si>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</si>
  <si>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</si>
  <si>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</si>
  <si>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</si>
  <si>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</si>
  <si>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</si>
  <si>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</si>
  <si>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</si>
  <si>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</si>
  <si>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</si>
  <si>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</si>
  <si>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</si>
  <si>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</si>
  <si>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</si>
  <si>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</si>
  <si>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</si>
  <si>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</si>
  <si>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</si>
  <si>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</si>
  <si>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</si>
  <si>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</si>
  <si>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</si>
  <si>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</si>
  <si>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</si>
  <si>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</si>
  <si>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</si>
  <si>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</si>
  <si>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</si>
  <si>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</si>
  <si>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</si>
  <si>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</si>
  <si>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</si>
  <si>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</si>
  <si>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</si>
  <si>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</si>
  <si>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</si>
  <si>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</si>
  <si>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</si>
  <si>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</si>
  <si>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</si>
  <si>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</si>
  <si>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</si>
  <si>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</si>
  <si>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</si>
  <si>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</si>
  <si>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</si>
  <si>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</si>
  <si>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</si>
  <si>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</si>
  <si>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</si>
  <si>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</si>
  <si>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</si>
  <si>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</si>
  <si>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</si>
  <si>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</si>
  <si>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</si>
  <si>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</si>
  <si>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</si>
  <si>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</si>
  <si>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</si>
  <si>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</si>
  <si>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</si>
  <si>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</si>
  <si>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</si>
  <si>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</si>
  <si>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</si>
  <si>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</si>
  <si>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</si>
  <si>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</si>
  <si>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</si>
  <si>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</si>
  <si>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</si>
  <si>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</si>
  <si>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</si>
  <si>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</si>
  <si>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</si>
  <si>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</si>
  <si>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</si>
  <si>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</si>
  <si>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</si>
  <si>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</si>
  <si>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</si>
  <si>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</si>
  <si>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</si>
  <si>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</si>
  <si>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</si>
  <si>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</si>
  <si>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</si>
  <si>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</si>
  <si>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</si>
  <si>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</si>
  <si>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</si>
  <si>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</si>
  <si>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</si>
  <si>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</si>
  <si>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</si>
  <si>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</si>
  <si>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</si>
  <si>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</si>
  <si>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</si>
  <si>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</si>
  <si>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</si>
  <si>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</si>
  <si>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</si>
  <si>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</si>
  <si>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</si>
  <si>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</si>
  <si>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</si>
  <si>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</si>
  <si>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</si>
  <si>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</si>
  <si>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</si>
  <si>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</si>
  <si>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</si>
  <si>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</si>
  <si>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</si>
  <si>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</si>
  <si>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</si>
  <si>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</si>
  <si>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</si>
  <si>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</si>
  <si>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</si>
  <si>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</si>
  <si>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</si>
  <si>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</si>
  <si>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</si>
  <si>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</si>
  <si>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</si>
  <si>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</si>
  <si>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</si>
  <si>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</si>
  <si>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</si>
  <si>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</si>
  <si>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</si>
  <si>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</si>
  <si>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</si>
  <si>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</si>
  <si>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</si>
  <si>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</si>
  <si>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</si>
  <si>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</si>
  <si>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</si>
  <si>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</si>
  <si>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</si>
  <si>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</si>
  <si>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</si>
  <si>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</si>
  <si>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</si>
  <si>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</si>
  <si>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</si>
  <si>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</si>
  <si>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</si>
  <si>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</si>
  <si>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</si>
  <si>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</si>
  <si>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</si>
  <si>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</si>
  <si>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</si>
  <si>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</si>
  <si>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</si>
  <si>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</si>
  <si>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</si>
  <si>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</si>
  <si>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</si>
  <si>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</si>
  <si>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</si>
  <si>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</si>
  <si>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</si>
  <si>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</si>
  <si>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</si>
  <si>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</si>
  <si>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</si>
  <si>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</si>
  <si>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</si>
  <si>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</si>
  <si>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</si>
  <si>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</si>
  <si>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</si>
  <si>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</si>
  <si>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</si>
  <si>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</si>
  <si>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</si>
  <si>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</si>
  <si>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</si>
  <si>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</si>
  <si>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</si>
  <si>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</si>
  <si>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</si>
  <si>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</si>
  <si>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</si>
  <si>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</si>
  <si>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</si>
  <si>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</si>
  <si>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</si>
  <si>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</si>
  <si>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</si>
  <si>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</si>
  <si>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</si>
  <si>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</si>
  <si>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</si>
  <si>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</si>
  <si>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</si>
  <si>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</si>
  <si>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</si>
  <si>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</si>
  <si>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</si>
  <si>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</si>
  <si>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</si>
  <si>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</si>
  <si>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</si>
  <si>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</si>
  <si>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</si>
  <si>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</si>
  <si>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</si>
  <si>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</si>
  <si>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</si>
  <si>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</si>
  <si>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</si>
  <si>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</si>
  <si>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</si>
  <si>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</si>
  <si>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</si>
  <si>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</si>
  <si>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</si>
  <si>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</si>
  <si>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</si>
  <si>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</si>
  <si>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</si>
  <si>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</si>
  <si>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</si>
  <si>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</si>
  <si>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</si>
  <si>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</si>
  <si>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</si>
  <si>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</si>
  <si>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</si>
  <si>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</si>
  <si>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</si>
  <si>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</si>
  <si>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</si>
  <si>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</si>
  <si>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</si>
  <si>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</si>
  <si>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</si>
  <si>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</si>
  <si>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</si>
  <si>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</si>
  <si>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</si>
  <si>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</si>
  <si>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</si>
  <si>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</si>
  <si>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</si>
  <si>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</si>
  <si>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</si>
  <si>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</si>
  <si>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</si>
  <si>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</si>
  <si>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</si>
  <si>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</si>
  <si>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</si>
  <si>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</si>
  <si>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</si>
  <si>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</si>
  <si>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</si>
  <si>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</si>
  <si>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</si>
  <si>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</si>
  <si>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</si>
  <si>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</si>
  <si>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</si>
  <si>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</si>
  <si>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</si>
  <si>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</si>
  <si>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</si>
  <si>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</si>
  <si>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</si>
  <si>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</si>
  <si>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</si>
  <si>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</si>
  <si>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</si>
  <si>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</si>
  <si>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</si>
  <si>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</si>
  <si>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</si>
  <si>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</si>
  <si>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</si>
  <si>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</si>
  <si>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</si>
  <si>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</si>
  <si>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</si>
  <si>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</si>
  <si>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</si>
  <si>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</si>
  <si>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</si>
  <si>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</si>
  <si>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</si>
  <si>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</si>
  <si>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</si>
  <si>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</si>
  <si>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</si>
  <si>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</si>
  <si>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</si>
  <si>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</si>
  <si>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</si>
  <si>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</si>
  <si>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</si>
  <si>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</si>
  <si>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</si>
  <si>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</si>
  <si>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</si>
  <si>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</si>
  <si>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</si>
  <si>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</si>
  <si>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</si>
  <si>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</si>
  <si>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</si>
  <si>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</si>
  <si>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</si>
  <si>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</si>
  <si>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</si>
  <si>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</si>
  <si>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</si>
  <si>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</si>
  <si>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</si>
  <si>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</si>
  <si>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</si>
  <si>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</si>
  <si>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</si>
  <si>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</si>
  <si>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</si>
  <si>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</si>
  <si>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</si>
  <si>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</si>
  <si>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</si>
  <si>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</si>
  <si>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</si>
  <si>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</si>
  <si>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</si>
  <si>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</si>
  <si>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</si>
  <si>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</si>
  <si>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</si>
  <si>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</si>
  <si>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</si>
  <si>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</si>
  <si>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</si>
  <si>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</si>
  <si>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</si>
  <si>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</si>
  <si>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</si>
  <si>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</si>
  <si>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</si>
  <si>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</si>
  <si>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</si>
  <si>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</si>
  <si>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</si>
  <si>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</si>
  <si>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</si>
  <si>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</si>
  <si>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</si>
  <si>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</si>
  <si>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</si>
  <si>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</si>
  <si>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</si>
  <si>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</si>
  <si>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</si>
  <si>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</si>
  <si>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</si>
  <si>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</si>
  <si>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</si>
  <si>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</si>
  <si>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</si>
  <si>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</si>
  <si>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</si>
  <si>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</si>
  <si>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</si>
  <si>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</si>
  <si>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</si>
  <si>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</si>
  <si>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</si>
  <si>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</si>
  <si>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</si>
  <si>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</si>
  <si>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</si>
  <si>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</si>
  <si>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</si>
  <si>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</si>
  <si>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</si>
  <si>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</si>
  <si>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</si>
  <si>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</si>
  <si>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</si>
  <si>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</si>
  <si>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</si>
  <si>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</si>
  <si>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</si>
  <si>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</si>
  <si>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</si>
  <si>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</si>
  <si>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</si>
  <si>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</si>
  <si>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</si>
  <si>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</si>
  <si>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</si>
  <si>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</si>
  <si>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</si>
  <si>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</si>
  <si>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</si>
  <si>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</si>
  <si>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</si>
  <si>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</si>
  <si>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</si>
  <si>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</si>
  <si>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</si>
  <si>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</si>
  <si>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</si>
  <si>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</si>
  <si>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</si>
  <si>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</si>
  <si>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</si>
  <si>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</si>
  <si>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</si>
  <si>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</si>
  <si>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</si>
  <si>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</si>
  <si>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</si>
  <si>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</si>
  <si>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</si>
  <si>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</si>
  <si>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</si>
  <si>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</si>
  <si>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</si>
  <si>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</si>
  <si>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</si>
  <si>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</si>
  <si>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</si>
  <si>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</si>
  <si>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</si>
  <si>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</si>
  <si>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</si>
  <si>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</si>
  <si>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</si>
  <si>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</si>
  <si>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</si>
  <si>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</si>
  <si>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</si>
  <si>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</si>
  <si>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</si>
  <si>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</si>
  <si>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</si>
  <si>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</si>
  <si>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</si>
  <si>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</si>
  <si>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</si>
  <si>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</si>
  <si>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</si>
  <si>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</si>
  <si>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</si>
  <si>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</si>
  <si>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</si>
  <si>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</si>
  <si>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</si>
  <si>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</si>
  <si>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</si>
  <si>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</si>
  <si>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</si>
  <si>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</si>
  <si>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</si>
  <si>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</si>
  <si>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</si>
  <si>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</si>
  <si>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</si>
  <si>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</si>
  <si>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</si>
  <si>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</si>
  <si>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</si>
  <si>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</si>
  <si>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</si>
  <si>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</si>
  <si>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</si>
  <si>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</si>
  <si>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</si>
  <si>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</si>
  <si>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</si>
  <si>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</si>
  <si>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</si>
  <si>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</si>
  <si>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</si>
  <si>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</si>
  <si>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</si>
  <si>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</si>
  <si>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</si>
  <si>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</si>
  <si>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</si>
  <si>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</si>
  <si>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</si>
  <si>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</si>
  <si>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</si>
  <si>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</si>
  <si>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</si>
  <si>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</si>
  <si>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</si>
  <si>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</si>
  <si>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</si>
  <si>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</si>
  <si>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</si>
  <si>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</si>
  <si>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</si>
  <si>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</si>
  <si>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</si>
  <si>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</si>
  <si>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</si>
  <si>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</si>
  <si>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</si>
  <si>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</si>
  <si>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</si>
  <si>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</si>
  <si>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</si>
  <si>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</si>
  <si>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</si>
  <si>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</si>
  <si>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</si>
  <si>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</si>
  <si>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</si>
  <si>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</si>
  <si>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</si>
  <si>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</si>
  <si>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</si>
  <si>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</si>
  <si>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</si>
  <si>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</si>
  <si>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</si>
  <si>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</si>
  <si>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</si>
  <si>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</si>
  <si>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</si>
  <si>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</si>
  <si>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</si>
  <si>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</si>
  <si>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</si>
  <si>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</si>
  <si>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</si>
  <si>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</si>
  <si>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</si>
  <si>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</si>
  <si>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</si>
  <si>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</si>
  <si>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</si>
  <si>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</si>
  <si>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</si>
  <si>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</si>
  <si>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</si>
  <si>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</si>
  <si>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</si>
  <si>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</si>
  <si>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</si>
  <si>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</si>
  <si>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</si>
  <si>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</si>
  <si>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</si>
  <si>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</si>
  <si>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</si>
  <si>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</si>
  <si>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</si>
  <si>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</si>
  <si>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</si>
  <si>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</si>
  <si>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</si>
  <si>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</si>
  <si>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</si>
  <si>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</si>
  <si>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</si>
  <si>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</si>
  <si>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</si>
  <si>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</si>
  <si>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</si>
  <si>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</si>
  <si>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</si>
  <si>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</si>
  <si>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</si>
  <si>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</si>
  <si>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</si>
  <si>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</si>
  <si>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</si>
  <si>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</si>
  <si>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</si>
  <si>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</si>
  <si>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</si>
  <si>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</si>
  <si>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</si>
  <si>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</si>
  <si>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</si>
  <si>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</si>
  <si>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</si>
  <si>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</si>
  <si>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</si>
  <si>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</si>
  <si>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</si>
  <si>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</si>
  <si>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</si>
  <si>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</si>
  <si>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</si>
  <si>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</si>
  <si>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</si>
  <si>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</si>
  <si>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</si>
  <si>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</si>
  <si>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</si>
  <si>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</si>
  <si>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</si>
  <si>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</si>
  <si>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</si>
  <si>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</si>
  <si>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</si>
  <si>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</si>
  <si>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</si>
  <si>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</si>
  <si>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</si>
  <si>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</si>
  <si>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</si>
  <si>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</si>
  <si>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</si>
  <si>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</si>
  <si>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</si>
  <si>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</si>
  <si>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</si>
  <si>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</si>
  <si>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</si>
  <si>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</si>
  <si>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</si>
  <si>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</si>
  <si>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</si>
  <si>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</si>
  <si>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</si>
  <si>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</si>
  <si>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</si>
  <si>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</si>
  <si>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</si>
  <si>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</si>
  <si>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</si>
  <si>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</si>
  <si>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</si>
  <si>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</si>
  <si>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</si>
  <si>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</si>
  <si>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</si>
  <si>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</si>
  <si>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</si>
  <si>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</si>
  <si>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</si>
  <si>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</si>
  <si>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</si>
  <si>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</si>
  <si>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</si>
  <si>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</si>
  <si>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</si>
  <si>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</si>
  <si>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</si>
  <si>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</si>
  <si>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</si>
  <si>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</si>
  <si>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</si>
  <si>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</si>
  <si>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</si>
  <si>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</si>
  <si>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</si>
  <si>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</si>
  <si>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</si>
  <si>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</si>
  <si>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</si>
  <si>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</si>
  <si>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</si>
  <si>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</si>
  <si>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</si>
  <si>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</si>
  <si>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</si>
  <si>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</si>
  <si>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</si>
  <si>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</si>
  <si>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</si>
  <si>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</si>
  <si>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</si>
  <si>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</si>
  <si>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</si>
  <si>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</si>
  <si>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</si>
  <si>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</si>
  <si>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</si>
  <si>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</si>
  <si>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</si>
  <si>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</si>
  <si>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</si>
  <si>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</si>
  <si>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</si>
  <si>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</si>
  <si>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</si>
  <si>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</si>
  <si>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</si>
  <si>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</si>
  <si>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</si>
  <si>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</si>
  <si>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</si>
  <si>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</si>
  <si>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</si>
  <si>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</si>
  <si>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</si>
  <si>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</si>
  <si>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</si>
  <si>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</si>
  <si>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</si>
  <si>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</si>
  <si>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</si>
  <si>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</si>
  <si>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</si>
  <si>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</si>
  <si>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</si>
  <si>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</si>
  <si>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</si>
  <si>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</si>
  <si>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</si>
  <si>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</si>
  <si>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</si>
  <si>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</si>
  <si>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</si>
  <si>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</si>
  <si>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</si>
  <si>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</si>
  <si>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</si>
  <si>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</si>
  <si>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</si>
  <si>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</si>
  <si>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</si>
  <si>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</si>
  <si>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</si>
  <si>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</si>
  <si>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</si>
  <si>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</si>
  <si>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</si>
  <si>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</si>
  <si>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</si>
  <si>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</si>
  <si>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</si>
  <si>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</si>
  <si>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</si>
  <si>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</si>
  <si>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</si>
  <si>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</si>
  <si>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</si>
  <si>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</si>
  <si>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</si>
  <si>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</si>
  <si>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</si>
  <si>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</si>
  <si>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</si>
  <si>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</si>
  <si>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</si>
  <si>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</si>
  <si>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</si>
  <si>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</si>
  <si>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</si>
  <si>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</si>
  <si>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</si>
  <si>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</si>
  <si>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</si>
  <si>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</si>
  <si>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</si>
  <si>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</si>
  <si>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</si>
  <si>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</si>
  <si>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</si>
  <si>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</si>
  <si>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</si>
  <si>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</si>
  <si>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</si>
  <si>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</si>
  <si>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</si>
  <si>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</si>
  <si>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</si>
  <si>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</si>
  <si>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</si>
  <si>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</si>
  <si>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</si>
  <si>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</si>
  <si>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</si>
  <si>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</si>
  <si>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</si>
  <si>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</si>
  <si>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</si>
  <si>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</si>
  <si>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</si>
  <si>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</si>
  <si>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</si>
  <si>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</si>
  <si>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</si>
  <si>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</si>
  <si>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</si>
  <si>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</si>
  <si>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</si>
  <si>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</si>
  <si>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</si>
  <si>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</si>
  <si>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</si>
  <si>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</si>
  <si>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</si>
  <si>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</si>
  <si>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</si>
  <si>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</si>
  <si>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</si>
  <si>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</si>
  <si>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</si>
  <si>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</si>
  <si>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</si>
  <si>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</si>
  <si>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</si>
  <si>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</si>
  <si>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</si>
  <si>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</si>
  <si>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</si>
  <si>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</si>
  <si>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</si>
  <si>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</si>
  <si>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</si>
  <si>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</si>
  <si>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</si>
  <si>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</si>
  <si>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</si>
  <si>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</si>
  <si>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</si>
  <si>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</si>
  <si>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</si>
  <si>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</si>
  <si>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</si>
  <si>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</si>
  <si>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</si>
  <si>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</si>
  <si>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</si>
  <si>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</si>
  <si>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</si>
  <si>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</si>
  <si>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</si>
  <si>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</si>
  <si>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</si>
  <si>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</si>
  <si>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</si>
  <si>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</si>
  <si>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</si>
  <si>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</si>
  <si>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</si>
  <si>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</si>
  <si>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</si>
  <si>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</si>
  <si>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</si>
  <si>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</si>
  <si>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</si>
  <si>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</si>
  <si>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</si>
  <si>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</si>
  <si>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</si>
  <si>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</si>
  <si>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</si>
  <si>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</si>
  <si>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</si>
  <si>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</si>
  <si>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</si>
  <si>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</si>
  <si>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</si>
  <si>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</si>
  <si>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</si>
  <si>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</si>
  <si>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</si>
  <si>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</si>
  <si>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</si>
  <si>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</si>
  <si>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</si>
  <si>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</si>
  <si>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</si>
  <si>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</si>
  <si>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</si>
  <si>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</si>
  <si>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</si>
  <si>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</si>
  <si>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</si>
  <si>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</si>
  <si>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</si>
  <si>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</si>
  <si>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</si>
  <si>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</si>
  <si>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</si>
  <si>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</si>
  <si>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</si>
  <si>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</si>
  <si>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</si>
  <si>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</si>
  <si>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</si>
  <si>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</si>
  <si>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</si>
  <si>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</si>
  <si>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</si>
  <si>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</si>
  <si>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</si>
  <si>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</si>
  <si>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</si>
  <si>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</si>
  <si>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</si>
  <si>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</si>
  <si>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</si>
  <si>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</si>
  <si>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</si>
  <si>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</si>
  <si>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</si>
  <si>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</si>
  <si>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</si>
  <si>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</si>
  <si>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</si>
  <si>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</si>
  <si>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</si>
  <si>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</si>
  <si>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</si>
  <si>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</si>
  <si>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</si>
  <si>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</si>
  <si>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</si>
  <si>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</si>
  <si>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</si>
  <si>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</si>
  <si>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</si>
  <si>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</si>
  <si>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</si>
  <si>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</si>
  <si>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</si>
  <si>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</si>
  <si>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</si>
  <si>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</si>
  <si>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</si>
  <si>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</si>
  <si>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</si>
  <si>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</si>
  <si>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</si>
  <si>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</si>
  <si>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</si>
  <si>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</si>
  <si>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</si>
  <si>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</si>
  <si>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</si>
  <si>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</si>
  <si>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</si>
  <si>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</si>
  <si>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</si>
  <si>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</si>
  <si>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</si>
  <si>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</si>
  <si>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</si>
  <si>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</si>
  <si>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</si>
  <si>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</si>
  <si>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</si>
  <si>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</si>
  <si>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</si>
  <si>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</si>
  <si>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</si>
  <si>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</si>
  <si>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</si>
  <si>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</si>
  <si>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</si>
  <si>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</si>
  <si>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</si>
  <si>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</si>
  <si>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</si>
  <si>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</si>
  <si>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</si>
  <si>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</si>
  <si>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</si>
  <si>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</si>
  <si>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</si>
  <si>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</si>
  <si>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</si>
  <si>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</si>
  <si>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</si>
  <si>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</si>
  <si>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</si>
  <si>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</si>
  <si>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</si>
  <si>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</si>
  <si>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</si>
  <si>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</si>
  <si>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</si>
  <si>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</si>
  <si>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</si>
  <si>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</si>
  <si>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</si>
  <si>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</si>
  <si>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</si>
  <si>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</si>
  <si>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</si>
  <si>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</si>
  <si>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</si>
  <si>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</si>
  <si>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</si>
  <si>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</si>
  <si>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</si>
  <si>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</si>
  <si>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</si>
  <si>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</si>
  <si>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</si>
  <si>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</si>
  <si>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</si>
  <si>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</si>
  <si>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</si>
  <si>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</si>
  <si>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</si>
  <si>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</si>
  <si>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</si>
  <si>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</si>
  <si>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</si>
  <si>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</si>
  <si>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</si>
  <si>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</si>
  <si>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</si>
  <si>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</si>
  <si>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</si>
  <si>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</si>
  <si>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</si>
  <si>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</si>
  <si>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</si>
  <si>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</si>
  <si>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</si>
  <si>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</si>
  <si>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</si>
  <si>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</si>
  <si>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</si>
  <si>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</si>
  <si>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</si>
  <si>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</si>
  <si>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</si>
  <si>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</si>
  <si>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</si>
  <si>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</si>
  <si>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</si>
  <si>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</si>
  <si>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</si>
  <si>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</si>
  <si>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</si>
  <si>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</si>
  <si>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</si>
  <si>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</si>
  <si>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</si>
  <si>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</si>
  <si>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</si>
  <si>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</si>
  <si>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</si>
  <si>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</si>
  <si>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</si>
  <si>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</si>
  <si>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</si>
  <si>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</si>
  <si>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</si>
  <si>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</si>
  <si>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</si>
  <si>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</si>
  <si>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</si>
  <si>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</si>
  <si>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</si>
  <si>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</si>
  <si>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</si>
  <si>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</si>
  <si>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</si>
  <si>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</si>
  <si>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</si>
  <si>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</si>
  <si>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</si>
  <si>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</si>
  <si>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</si>
  <si>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</si>
  <si>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</si>
  <si>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</si>
  <si>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</si>
  <si>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</si>
  <si>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</si>
  <si>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</si>
  <si>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</si>
  <si>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</si>
  <si>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</si>
  <si>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</si>
  <si>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</si>
  <si>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</si>
  <si>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</si>
  <si>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</si>
  <si>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</si>
  <si>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</si>
  <si>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</si>
  <si>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</si>
  <si>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</si>
  <si>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</si>
  <si>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</si>
  <si>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</si>
  <si>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</si>
  <si>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</si>
  <si>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</si>
  <si>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</si>
  <si>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</si>
  <si>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</si>
  <si>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</si>
  <si>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</si>
  <si>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</si>
  <si>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</si>
  <si>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</si>
  <si>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</si>
  <si>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</si>
  <si>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</si>
  <si>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</si>
  <si>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</si>
  <si>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</si>
  <si>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</si>
  <si>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</si>
  <si>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</si>
  <si>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</si>
  <si>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</si>
  <si>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</si>
  <si>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</si>
  <si>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</si>
  <si>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</si>
  <si>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</si>
  <si>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</si>
  <si>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</si>
  <si>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</si>
  <si>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</si>
  <si>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</si>
  <si>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</si>
  <si>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</si>
  <si>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</si>
  <si>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</si>
  <si>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</si>
  <si>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</si>
  <si>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</si>
  <si>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</si>
  <si>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</si>
  <si>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</si>
  <si>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</si>
  <si>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</si>
  <si>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</si>
  <si>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</si>
  <si>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</si>
  <si>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</si>
  <si>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</si>
  <si>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</si>
  <si>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</si>
  <si>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</si>
  <si>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</si>
  <si>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</si>
  <si>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</si>
  <si>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</si>
  <si>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</si>
  <si>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</si>
  <si>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</si>
  <si>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</si>
  <si>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</si>
  <si>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</si>
  <si>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</si>
  <si>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</si>
  <si>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</si>
  <si>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</si>
  <si>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</si>
  <si>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</si>
  <si>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</si>
  <si>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</si>
  <si>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</si>
  <si>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</si>
  <si>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</si>
  <si>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</si>
  <si>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</si>
  <si>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</si>
  <si>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</si>
  <si>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</si>
  <si>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</si>
  <si>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</si>
  <si>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</si>
  <si>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</si>
  <si>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</si>
  <si>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</si>
  <si>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</si>
  <si>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</si>
  <si>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</si>
  <si>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</si>
  <si>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</si>
  <si>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</si>
  <si>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</si>
  <si>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</si>
  <si>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</si>
  <si>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</si>
  <si>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</si>
  <si>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</si>
  <si>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</si>
  <si>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</si>
  <si>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</si>
  <si>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</si>
  <si>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</si>
  <si>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</si>
  <si>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</si>
  <si>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</si>
  <si>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</si>
  <si>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</si>
  <si>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</si>
  <si>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</si>
  <si>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</si>
  <si>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</si>
  <si>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</si>
  <si>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</si>
  <si>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</si>
  <si>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</si>
  <si>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</si>
  <si>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</si>
  <si>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</si>
  <si>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</si>
  <si>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</si>
  <si>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</si>
  <si>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</si>
  <si>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</si>
  <si>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</si>
  <si>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</si>
  <si>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</si>
  <si>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</si>
  <si>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</si>
  <si>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</si>
  <si>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</si>
  <si>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</si>
  <si>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</si>
  <si>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</si>
  <si>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</si>
  <si>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</si>
  <si>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</si>
  <si>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</si>
  <si>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</si>
  <si>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</si>
  <si>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</si>
  <si>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</si>
  <si>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</si>
  <si>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</si>
  <si>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</si>
  <si>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</si>
  <si>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</si>
  <si>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</si>
  <si>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</si>
  <si>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</si>
  <si>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</si>
  <si>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</si>
  <si>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</si>
  <si>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</si>
  <si>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</si>
  <si>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</si>
  <si>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</si>
  <si>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</si>
  <si>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</si>
  <si>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</si>
  <si>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</si>
  <si>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</si>
  <si>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</si>
  <si>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</si>
  <si>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</si>
  <si>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</si>
  <si>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</si>
  <si>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</si>
  <si>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</si>
  <si>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</si>
  <si>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</si>
  <si>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</si>
  <si>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</si>
  <si>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</si>
  <si>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</si>
  <si>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</si>
  <si>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</si>
  <si>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</si>
  <si>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</si>
  <si>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</si>
  <si>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</si>
  <si>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</si>
  <si>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</si>
  <si>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</si>
  <si>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</si>
  <si>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</si>
  <si>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</si>
  <si>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</si>
  <si>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</si>
  <si>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</si>
  <si>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</si>
  <si>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</si>
  <si>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</si>
  <si>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</si>
  <si>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</si>
  <si>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</si>
  <si>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</si>
  <si>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</si>
  <si>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</si>
  <si>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</si>
  <si>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</si>
  <si>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</si>
  <si>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</si>
  <si>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</si>
  <si>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</si>
  <si>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</si>
  <si>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</si>
  <si>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</si>
  <si>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</si>
  <si>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</si>
  <si>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</si>
  <si>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</si>
  <si>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</si>
  <si>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</si>
  <si>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</si>
  <si>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</si>
  <si>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</si>
  <si>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</si>
  <si>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</si>
  <si>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</si>
  <si>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</si>
  <si>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</si>
  <si>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</si>
  <si>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</si>
  <si>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</si>
  <si>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</si>
  <si>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</si>
  <si>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</si>
  <si>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</si>
  <si>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</si>
  <si>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</si>
  <si>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</si>
  <si>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</si>
  <si>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</si>
  <si>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</si>
  <si>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</si>
  <si>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</si>
  <si>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</si>
  <si>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</si>
  <si>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</si>
  <si>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</si>
  <si>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</si>
  <si>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</si>
  <si>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</si>
  <si>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</si>
  <si>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</si>
  <si>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</si>
  <si>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</si>
  <si>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</si>
  <si>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</si>
  <si>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</si>
  <si>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</si>
  <si>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</si>
  <si>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</si>
  <si>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</si>
  <si>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</si>
  <si>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</si>
  <si>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</si>
  <si>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</si>
  <si>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</si>
  <si>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</si>
  <si>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</si>
  <si>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</si>
  <si>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</si>
  <si>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</si>
  <si>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</si>
  <si>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</si>
  <si>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</si>
  <si>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</si>
  <si>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</si>
  <si>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</si>
  <si>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</si>
  <si>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</si>
  <si>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</si>
  <si>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</si>
  <si>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</si>
  <si>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</si>
  <si>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</si>
  <si>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</si>
  <si>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</si>
  <si>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</si>
  <si>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</si>
  <si>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</si>
  <si>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</si>
  <si>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</si>
  <si>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</si>
  <si>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</si>
  <si>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</si>
  <si>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</si>
  <si>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</si>
  <si>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</si>
  <si>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</si>
  <si>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</si>
  <si>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</si>
  <si>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</si>
  <si>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</si>
  <si>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</si>
  <si>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</si>
  <si>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</si>
  <si>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</si>
  <si>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</si>
  <si>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</si>
  <si>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</si>
  <si>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</si>
  <si>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</si>
  <si>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</si>
  <si>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</si>
  <si>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</si>
  <si>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</si>
  <si>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</si>
  <si>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</si>
  <si>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</si>
  <si>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</si>
  <si>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</si>
  <si>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</si>
  <si>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</si>
  <si>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</si>
  <si>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</si>
  <si>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</si>
  <si>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</si>
  <si>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</si>
  <si>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</si>
  <si>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</si>
  <si>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</si>
  <si>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</si>
  <si>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</si>
  <si>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</si>
  <si>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</si>
  <si>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</si>
  <si>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</si>
  <si>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</si>
  <si>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</si>
  <si>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</si>
  <si>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</si>
  <si>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</si>
  <si>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</si>
  <si>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</si>
  <si>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</si>
  <si>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</si>
  <si>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</si>
  <si>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</si>
  <si>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</si>
  <si>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</si>
  <si>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</si>
  <si>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</si>
  <si>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</si>
  <si>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</si>
  <si>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</si>
  <si>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</si>
  <si>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</si>
  <si>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</si>
  <si>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</si>
  <si>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</si>
  <si>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</si>
  <si>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</si>
  <si>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</si>
  <si>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</si>
  <si>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</si>
  <si>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</si>
  <si>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</si>
  <si>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</si>
  <si>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</si>
  <si>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</si>
  <si>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</si>
  <si>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</si>
  <si>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</si>
  <si>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</si>
  <si>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</si>
  <si>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</si>
  <si>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</si>
  <si>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</si>
  <si>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</si>
  <si>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</si>
  <si>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</si>
  <si>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</si>
  <si>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</si>
  <si>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</si>
  <si>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</si>
  <si>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</si>
  <si>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</si>
  <si>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</si>
  <si>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</si>
  <si>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</si>
  <si>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</si>
  <si>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</si>
  <si>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</si>
  <si>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</si>
  <si>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</si>
  <si>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</si>
  <si>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</si>
  <si>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</si>
  <si>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</si>
  <si>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</si>
  <si>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</si>
  <si>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</si>
  <si>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</si>
  <si>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</si>
  <si>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</si>
  <si>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</si>
  <si>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</si>
  <si>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</si>
  <si>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</si>
  <si>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</si>
  <si>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</si>
  <si>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</si>
  <si>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</si>
  <si>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</si>
  <si>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</si>
  <si>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</si>
  <si>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</si>
  <si>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</si>
  <si>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</si>
  <si>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</si>
  <si>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</si>
  <si>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</si>
  <si>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</si>
  <si>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</si>
  <si>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</si>
  <si>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</si>
  <si>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</si>
  <si>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</si>
  <si>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</si>
  <si>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</si>
  <si>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</si>
  <si>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</si>
  <si>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</si>
  <si>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</si>
  <si>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</si>
  <si>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</si>
  <si>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</si>
  <si>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</si>
  <si>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</si>
  <si>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</si>
  <si>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</si>
  <si>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</si>
  <si>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</si>
  <si>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</si>
  <si>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</si>
  <si>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</si>
  <si>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</si>
  <si>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</si>
  <si>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</si>
  <si>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</si>
  <si>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</si>
  <si>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</si>
  <si>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</si>
  <si>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</si>
  <si>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</si>
  <si>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</si>
  <si>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</si>
  <si>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</si>
  <si>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</si>
  <si>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</si>
  <si>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</si>
  <si>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</si>
  <si>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</si>
  <si>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</si>
  <si>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</si>
  <si>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</si>
  <si>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</si>
  <si>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</si>
  <si>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</si>
  <si>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</si>
  <si>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</si>
  <si>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</si>
  <si>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</si>
  <si>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</si>
  <si>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</si>
  <si>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</si>
  <si>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</si>
  <si>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</si>
  <si>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</si>
  <si>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</si>
  <si>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</si>
  <si>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</si>
  <si>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</si>
  <si>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</si>
  <si>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</si>
  <si>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</si>
  <si>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</si>
  <si>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</si>
  <si>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</si>
  <si>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</si>
  <si>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</si>
  <si>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</si>
  <si>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</si>
  <si>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</si>
  <si>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</si>
  <si>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</si>
  <si>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</si>
  <si>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</si>
  <si>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</si>
  <si>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</si>
  <si>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</si>
  <si>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</si>
  <si>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</si>
  <si>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</si>
  <si>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</si>
  <si>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</si>
  <si>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</si>
  <si>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</si>
  <si>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</si>
  <si>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</si>
  <si>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</si>
  <si>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</si>
  <si>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</si>
  <si>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</si>
  <si>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</si>
  <si>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</si>
  <si>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</si>
  <si>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</si>
  <si>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</si>
  <si>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</si>
  <si>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</si>
  <si>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</si>
  <si>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</si>
  <si>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</si>
  <si>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</si>
  <si>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</si>
  <si>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</si>
  <si>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</si>
  <si>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</si>
  <si>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</si>
  <si>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</si>
  <si>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</si>
  <si>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</si>
  <si>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</si>
  <si>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</si>
  <si>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</si>
  <si>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</si>
  <si>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</si>
  <si>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</si>
  <si>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</si>
  <si>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</si>
  <si>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</si>
  <si>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</si>
  <si>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</si>
  <si>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</si>
  <si>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</si>
  <si>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</si>
  <si>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</si>
  <si>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</si>
  <si>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</si>
  <si>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</si>
  <si>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</si>
  <si>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</si>
  <si>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</si>
  <si>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</si>
  <si>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</si>
  <si>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</si>
  <si>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</si>
  <si>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</si>
  <si>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</si>
  <si>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</si>
  <si>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</si>
  <si>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</si>
  <si>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</si>
  <si>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</si>
  <si>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</si>
  <si>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</si>
  <si>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</si>
  <si>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</si>
  <si>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</si>
  <si>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</si>
  <si>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</si>
  <si>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</si>
  <si>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</si>
  <si>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</si>
  <si>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</si>
  <si>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</si>
  <si>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</si>
  <si>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</si>
  <si>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</si>
  <si>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</si>
  <si>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</si>
  <si>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</si>
  <si>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</si>
  <si>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</si>
  <si>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</si>
  <si>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</si>
  <si>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</si>
  <si>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</si>
  <si>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</si>
  <si>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</si>
  <si>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</si>
  <si>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</si>
  <si>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</si>
  <si>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</si>
  <si>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</si>
  <si>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</si>
  <si>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</si>
  <si>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</si>
  <si>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</si>
  <si>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</si>
  <si>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</si>
  <si>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</si>
  <si>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</si>
  <si>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</si>
  <si>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</si>
  <si>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</si>
  <si>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</si>
  <si>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</si>
  <si>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</si>
  <si>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</si>
  <si>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</si>
  <si>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</si>
  <si>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</si>
  <si>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</si>
  <si>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</si>
  <si>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</si>
  <si>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</si>
  <si>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</si>
  <si>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</si>
  <si>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</si>
  <si>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</si>
  <si>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</si>
  <si>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</si>
  <si>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</si>
  <si>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</si>
  <si>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</si>
  <si>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</si>
  <si>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</si>
  <si>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</si>
  <si>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</si>
  <si>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</si>
  <si>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</si>
  <si>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</si>
  <si>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</si>
  <si>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</si>
  <si>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</si>
  <si>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</si>
  <si>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</si>
  <si>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</si>
  <si>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</si>
  <si>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</si>
  <si>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</si>
  <si>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</si>
  <si>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</si>
  <si>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</si>
  <si>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</si>
  <si>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</si>
  <si>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</si>
  <si>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</si>
  <si>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</si>
  <si>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</si>
  <si>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</si>
  <si>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</si>
  <si>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</si>
  <si>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</si>
  <si>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</si>
  <si>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</si>
  <si>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</si>
  <si>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</si>
  <si>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</si>
  <si>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</si>
  <si>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</si>
  <si>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</si>
  <si>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</si>
  <si>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</si>
  <si>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</si>
  <si>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</si>
  <si>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</si>
  <si>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</si>
  <si>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</si>
  <si>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</si>
  <si>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</si>
  <si>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</si>
  <si>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</si>
  <si>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</si>
  <si>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</si>
  <si>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</si>
  <si>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</si>
  <si>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</si>
  <si>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</si>
  <si>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</si>
  <si>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</si>
  <si>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</si>
  <si>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</si>
  <si>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</si>
  <si>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</si>
  <si>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</si>
  <si>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</si>
  <si>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</si>
  <si>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</si>
  <si>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</si>
  <si>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</si>
  <si>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</si>
  <si>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</si>
  <si>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</si>
  <si>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</si>
  <si>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</si>
  <si>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</si>
  <si>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</si>
  <si>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</si>
  <si>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</si>
  <si>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</si>
  <si>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</si>
  <si>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</si>
  <si>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</si>
  <si>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</si>
  <si>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</si>
  <si>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</si>
  <si>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</si>
  <si>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</si>
  <si>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</si>
  <si>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</si>
  <si>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</si>
  <si>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</si>
  <si>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</si>
  <si>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</si>
  <si>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</si>
  <si>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</si>
  <si>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</si>
  <si>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</si>
  <si>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</si>
  <si>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</si>
  <si>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</si>
  <si>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</si>
  <si>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</si>
  <si>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</si>
  <si>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</si>
  <si>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</si>
  <si>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</si>
  <si>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</si>
  <si>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</si>
  <si>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</si>
  <si>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</si>
  <si>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</si>
  <si>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</si>
  <si>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</si>
  <si>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</si>
  <si>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</si>
  <si>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</si>
  <si>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</si>
  <si>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</si>
  <si>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</si>
  <si>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</si>
  <si>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</si>
  <si>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</si>
  <si>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</si>
  <si>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</si>
  <si>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</si>
  <si>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</si>
  <si>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</si>
  <si>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</si>
  <si>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</si>
  <si>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</si>
  <si>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</si>
  <si>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</si>
  <si>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</si>
  <si>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</si>
  <si>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</si>
  <si>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</si>
  <si>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</si>
  <si>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</si>
  <si>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</si>
  <si>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</si>
  <si>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</si>
  <si>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</si>
  <si>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</si>
  <si>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</si>
  <si>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</si>
  <si>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</si>
  <si>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</si>
  <si>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</si>
  <si>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</si>
  <si>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</si>
  <si>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</si>
  <si>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</si>
  <si>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</si>
  <si>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</si>
  <si>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</si>
  <si>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</si>
  <si>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</si>
  <si>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</si>
  <si>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</si>
  <si>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</si>
  <si>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</si>
  <si>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</si>
  <si>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</si>
  <si>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</si>
  <si>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</si>
  <si>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</si>
  <si>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</si>
  <si>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</si>
  <si>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</si>
  <si>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</si>
  <si>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</si>
  <si>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</si>
  <si>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</si>
  <si>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</si>
  <si>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</si>
  <si>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</si>
  <si>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</si>
  <si>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</si>
  <si>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</si>
  <si>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</si>
  <si>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</si>
  <si>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</si>
  <si>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</si>
  <si>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</si>
  <si>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</si>
  <si>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</si>
  <si>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</si>
  <si>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</si>
  <si>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</si>
  <si>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</si>
  <si>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</si>
  <si>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</si>
  <si>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</si>
  <si>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</si>
  <si>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</si>
  <si>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</si>
  <si>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</si>
  <si>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</si>
  <si>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</si>
  <si>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</si>
  <si>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</si>
  <si>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</si>
  <si>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</si>
  <si>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</si>
  <si>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</si>
  <si>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</si>
  <si>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</si>
  <si>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</si>
  <si>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</si>
  <si>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</si>
  <si>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</si>
  <si>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</si>
  <si>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</si>
  <si>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</si>
  <si>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</si>
  <si>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</si>
  <si>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</si>
  <si>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</si>
  <si>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</si>
  <si>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</si>
  <si>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</si>
  <si>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</si>
  <si>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</si>
  <si>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</si>
  <si>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</si>
  <si>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</si>
  <si>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</si>
  <si>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</si>
  <si>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</si>
  <si>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</si>
  <si>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</si>
  <si>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</si>
  <si>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</si>
  <si>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</si>
  <si>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</si>
  <si>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</si>
  <si>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</si>
  <si>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</si>
  <si>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</si>
  <si>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</si>
  <si>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</si>
  <si>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</si>
  <si>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</si>
  <si>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</si>
  <si>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</si>
  <si>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</si>
  <si>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</si>
  <si>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</si>
  <si>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</si>
  <si>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</si>
  <si>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</si>
  <si>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</si>
  <si>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</si>
  <si>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</si>
  <si>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</si>
  <si>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</si>
  <si>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</si>
  <si>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</si>
  <si>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</si>
  <si>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</si>
  <si>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</si>
  <si>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</si>
  <si>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</si>
  <si>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</si>
  <si>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</si>
  <si>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</si>
  <si>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</si>
  <si>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</si>
  <si>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</si>
  <si>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</si>
  <si>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</si>
  <si>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</si>
  <si>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</si>
  <si>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</si>
  <si>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</si>
  <si>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</si>
  <si>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</si>
  <si>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</si>
  <si>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</si>
  <si>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</si>
  <si>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</si>
  <si>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</si>
  <si>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</si>
  <si>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</si>
  <si>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</si>
  <si>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</si>
  <si>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</si>
  <si>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</si>
  <si>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</si>
  <si>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</si>
  <si>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</si>
  <si>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</si>
  <si>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</si>
  <si>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</si>
  <si>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</si>
  <si>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</si>
  <si>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</si>
  <si>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</si>
  <si>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</si>
  <si>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</si>
  <si>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</si>
  <si>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</si>
  <si>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</si>
  <si>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</si>
  <si>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</si>
  <si>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</si>
  <si>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</si>
  <si>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</si>
  <si>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</si>
  <si>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</si>
  <si>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</si>
  <si>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</si>
  <si>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</si>
  <si>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</si>
  <si>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</si>
  <si>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</si>
  <si>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</si>
  <si>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</si>
  <si>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</si>
  <si>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</si>
  <si>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</si>
  <si>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</si>
  <si>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</si>
  <si>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</si>
  <si>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</si>
  <si>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</si>
  <si>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</si>
  <si>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</si>
  <si>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</si>
  <si>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</si>
  <si>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</si>
  <si>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</si>
  <si>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</si>
  <si>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</si>
  <si>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</si>
  <si>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</si>
  <si>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</si>
  <si>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</si>
  <si>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</si>
  <si>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</si>
  <si>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</si>
  <si>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</si>
  <si>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</si>
  <si>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</si>
  <si>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</si>
  <si>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</si>
  <si>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</si>
  <si>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</si>
  <si>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</si>
  <si>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</si>
  <si>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</si>
  <si>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</si>
  <si>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</si>
  <si>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</si>
  <si>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</si>
  <si>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</si>
  <si>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</si>
  <si>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</si>
  <si>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</si>
  <si>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</si>
  <si>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</si>
  <si>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</si>
  <si>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</si>
  <si>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</si>
  <si>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</si>
  <si>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</si>
  <si>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</si>
  <si>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</si>
  <si>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</si>
  <si>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</si>
  <si>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</si>
  <si>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</si>
  <si>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</si>
  <si>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</si>
  <si>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</si>
  <si>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</si>
  <si>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</si>
  <si>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</si>
  <si>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</si>
  <si>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</si>
  <si>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</si>
  <si>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</si>
  <si>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</si>
  <si>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</si>
  <si>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</si>
  <si>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</si>
  <si>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</si>
  <si>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</si>
  <si>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</si>
  <si>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</si>
  <si>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</si>
  <si>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</si>
  <si>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</si>
  <si>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</si>
  <si>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</si>
  <si>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</si>
  <si>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</si>
  <si>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</si>
  <si>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</si>
  <si>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</si>
  <si>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</si>
  <si>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</si>
  <si>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</si>
  <si>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</si>
  <si>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</si>
  <si>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</si>
  <si>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</si>
  <si>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</si>
  <si>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</si>
  <si>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</si>
  <si>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</si>
  <si>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</si>
  <si>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</si>
  <si>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</si>
  <si>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</si>
  <si>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</si>
  <si>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</si>
  <si>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</si>
  <si>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</si>
  <si>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</si>
  <si>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</si>
  <si>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</si>
  <si>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</si>
  <si>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</si>
  <si>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</si>
  <si>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</si>
  <si>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</si>
  <si>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</si>
  <si>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</si>
  <si>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</si>
  <si>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</si>
  <si>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</si>
  <si>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</si>
  <si>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</si>
  <si>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</si>
  <si>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</si>
  <si>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</si>
  <si>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</si>
  <si>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</si>
  <si>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</si>
  <si>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</si>
  <si>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</si>
  <si>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</si>
  <si>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</si>
  <si>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</si>
  <si>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</si>
  <si>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</si>
  <si>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</si>
  <si>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</si>
  <si>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</si>
  <si>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</si>
  <si>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</si>
  <si>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</si>
  <si>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</si>
  <si>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</si>
  <si>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</si>
  <si>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</si>
  <si>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</si>
  <si>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</si>
  <si>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</si>
  <si>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</si>
  <si>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</si>
  <si>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</si>
  <si>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</si>
  <si>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</si>
  <si>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</si>
  <si>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</si>
  <si>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</si>
  <si>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</si>
  <si>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</si>
  <si>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</si>
  <si>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</si>
  <si>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</si>
  <si>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</si>
  <si>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</si>
  <si>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</si>
  <si>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</si>
  <si>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</si>
  <si>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</si>
  <si>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</si>
  <si>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</si>
  <si>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</si>
  <si>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</si>
  <si>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</si>
  <si>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</si>
  <si>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</si>
  <si>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</si>
  <si>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</si>
  <si>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</si>
  <si>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</si>
  <si>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</si>
  <si>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</si>
  <si>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</si>
  <si>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</si>
  <si>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</si>
  <si>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</si>
  <si>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</si>
  <si>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</si>
  <si>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</si>
  <si>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</si>
  <si>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</si>
  <si>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</si>
  <si>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</si>
  <si>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</si>
  <si>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</si>
  <si>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</si>
  <si>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</si>
  <si>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</si>
  <si>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</si>
  <si>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</si>
  <si>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</si>
  <si>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</si>
  <si>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</si>
  <si>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</si>
  <si>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</si>
  <si>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</si>
  <si>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</si>
  <si>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</si>
  <si>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</si>
  <si>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</si>
  <si>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</si>
  <si>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</si>
  <si>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</si>
  <si>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</si>
  <si>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</si>
  <si>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</si>
  <si>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</si>
  <si>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</si>
  <si>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</si>
  <si>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</si>
  <si>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</si>
  <si>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</si>
  <si>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</si>
  <si>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</si>
  <si>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</si>
  <si>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</si>
  <si>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</si>
  <si>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</si>
  <si>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</si>
  <si>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</si>
  <si>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</si>
  <si>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</si>
  <si>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</si>
  <si>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</si>
  <si>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</si>
  <si>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</si>
  <si>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</si>
  <si>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</si>
  <si>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</si>
  <si>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</si>
  <si>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</si>
  <si>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</si>
  <si>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</si>
  <si>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</si>
  <si>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</si>
  <si>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</si>
  <si>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</si>
  <si>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</si>
  <si>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</si>
  <si>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</si>
  <si>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</si>
  <si>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</si>
  <si>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</si>
  <si>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</si>
  <si>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</si>
  <si>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</si>
  <si>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</si>
  <si>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</si>
  <si>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</si>
  <si>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</si>
  <si>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</si>
  <si>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</si>
  <si>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</si>
  <si>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</si>
  <si>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</si>
  <si>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</si>
  <si>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</si>
  <si>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</si>
  <si>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</si>
  <si>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</si>
  <si>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</si>
  <si>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</si>
  <si>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</si>
  <si>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</si>
  <si>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</si>
  <si>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</si>
  <si>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</si>
  <si>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</si>
  <si>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</si>
  <si>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</si>
  <si>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</si>
  <si>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</si>
  <si>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</si>
  <si>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</si>
  <si>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</si>
  <si>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</si>
  <si>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</si>
  <si>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</si>
  <si>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</si>
  <si>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</si>
  <si>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</si>
  <si>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</si>
  <si>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</si>
  <si>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</si>
  <si>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</si>
  <si>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</si>
  <si>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</si>
  <si>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</si>
  <si>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</si>
  <si>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</si>
  <si>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</si>
  <si>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</si>
  <si>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</si>
  <si>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</si>
  <si>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</si>
  <si>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</si>
  <si>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</si>
  <si>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</si>
  <si>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</si>
  <si>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</si>
  <si>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</si>
  <si>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</si>
  <si>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</si>
  <si>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</si>
  <si>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</si>
  <si>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</si>
  <si>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</si>
  <si>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</si>
  <si>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</si>
  <si>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</si>
  <si>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</si>
  <si>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</si>
  <si>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</si>
  <si>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</si>
  <si>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</si>
  <si>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</si>
  <si>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</si>
  <si>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</si>
  <si>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</si>
  <si>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</si>
  <si>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</si>
  <si>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</si>
  <si>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</si>
  <si>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</si>
  <si>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</si>
  <si>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</si>
  <si>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</si>
  <si>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</si>
  <si>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</si>
  <si>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</si>
  <si>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</si>
  <si>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</si>
  <si>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</si>
  <si>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</si>
  <si>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</si>
  <si>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</si>
  <si>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</si>
  <si>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</si>
  <si>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</si>
  <si>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</si>
  <si>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</si>
  <si>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</si>
  <si>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</si>
  <si>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</si>
  <si>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</si>
  <si>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</si>
  <si>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</si>
  <si>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</si>
  <si>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</si>
  <si>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</si>
  <si>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</si>
  <si>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</si>
  <si>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</si>
  <si>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</si>
  <si>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</si>
  <si>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</si>
  <si>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</si>
  <si>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</si>
  <si>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</si>
  <si>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</si>
  <si>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</si>
  <si>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</si>
  <si>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</si>
  <si>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</si>
  <si>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</si>
  <si>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</si>
  <si>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</si>
  <si>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</si>
  <si>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</si>
  <si>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</si>
  <si>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</si>
  <si>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</si>
  <si>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</si>
  <si>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</si>
  <si>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</si>
  <si>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</si>
  <si>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</si>
  <si>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</si>
  <si>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</si>
  <si>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</si>
  <si>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</si>
  <si>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</si>
  <si>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</si>
  <si>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</si>
  <si>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</si>
  <si>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</si>
  <si>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</si>
  <si>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</si>
  <si>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</si>
  <si>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</si>
  <si>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</si>
  <si>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</si>
  <si>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</si>
  <si>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</si>
  <si>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</si>
  <si>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</si>
  <si>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</si>
  <si>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</si>
  <si>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</si>
  <si>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</si>
  <si>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</si>
  <si>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</si>
  <si>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</si>
  <si>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</si>
  <si>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</si>
  <si>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</si>
  <si>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</si>
  <si>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</si>
  <si>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</si>
  <si>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</si>
  <si>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</si>
  <si>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</si>
  <si>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</si>
  <si>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</si>
  <si>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</si>
  <si>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</si>
  <si>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</si>
  <si>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</si>
  <si>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</si>
  <si>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</si>
  <si>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</si>
  <si>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</si>
  <si>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</si>
  <si>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</si>
  <si>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</si>
  <si>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</si>
  <si>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</si>
  <si>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</si>
  <si>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</si>
  <si>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</si>
  <si>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</si>
  <si>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</si>
  <si>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</si>
  <si>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</si>
  <si>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</si>
  <si>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</si>
  <si>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</si>
  <si>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</si>
  <si>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</si>
  <si>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</si>
  <si>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</si>
  <si>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</si>
  <si>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</si>
  <si>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</si>
  <si>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</si>
  <si>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</si>
  <si>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</si>
  <si>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</si>
  <si>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</si>
  <si>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</si>
  <si>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</si>
  <si>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</si>
  <si>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</si>
  <si>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</si>
  <si>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</si>
  <si>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</si>
  <si>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</si>
  <si>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</si>
  <si>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</si>
  <si>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</si>
  <si>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</si>
  <si>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</si>
  <si>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</si>
  <si>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</si>
  <si>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</si>
  <si>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</si>
  <si>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</si>
  <si>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</si>
  <si>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</si>
  <si>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</si>
  <si>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</si>
  <si>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</si>
  <si>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</si>
  <si>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</si>
  <si>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</si>
  <si>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</si>
  <si>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</si>
  <si>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</si>
  <si>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</si>
  <si>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</si>
  <si>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</si>
  <si>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</si>
  <si>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</si>
  <si>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</si>
  <si>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</si>
  <si>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</si>
  <si>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</si>
  <si>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</si>
  <si>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</si>
  <si>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</si>
  <si>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</si>
  <si>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</si>
  <si>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</si>
  <si>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</si>
  <si>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</si>
  <si>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</si>
  <si>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</si>
  <si>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</si>
  <si>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</si>
  <si>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</si>
  <si>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</si>
  <si>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</si>
  <si>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</si>
  <si>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</si>
  <si>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</si>
  <si>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</si>
  <si>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</si>
  <si>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</si>
  <si>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</si>
  <si>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</si>
  <si>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</si>
  <si>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</si>
  <si>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</si>
  <si>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</si>
  <si>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</si>
  <si>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</si>
  <si>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</si>
  <si>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</si>
  <si>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</si>
  <si>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</si>
  <si>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</si>
  <si>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</si>
  <si>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</si>
  <si>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</si>
  <si>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</si>
  <si>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</si>
  <si>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</si>
  <si>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</si>
  <si>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</si>
  <si>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</si>
  <si>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</si>
  <si>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</si>
  <si>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</si>
  <si>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</si>
  <si>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</si>
  <si>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</si>
  <si>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</si>
  <si>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</si>
  <si>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</si>
  <si>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</si>
  <si>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</si>
  <si>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</si>
  <si>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</si>
  <si>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</si>
  <si>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</si>
  <si>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</si>
  <si>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</si>
  <si>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</si>
  <si>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</si>
  <si>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</si>
  <si>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</si>
  <si>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</si>
  <si>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</si>
  <si>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</si>
  <si>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</si>
  <si>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</si>
  <si>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</si>
  <si>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</si>
  <si>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</si>
  <si>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</si>
  <si>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</si>
  <si>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</si>
  <si>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</si>
  <si>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</si>
  <si>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</si>
  <si>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</si>
  <si>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</si>
  <si>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</si>
  <si>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</si>
  <si>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</si>
  <si>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</si>
  <si>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</si>
  <si>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</si>
  <si>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</si>
  <si>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</si>
  <si>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</si>
  <si>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</si>
  <si>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</si>
  <si>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</si>
  <si>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</si>
  <si>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</si>
  <si>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</si>
  <si>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</si>
  <si>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</si>
  <si>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</si>
  <si>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</si>
  <si>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</si>
  <si>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</si>
  <si>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</si>
  <si>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</si>
  <si>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</si>
  <si>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</si>
  <si>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</si>
  <si>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</si>
  <si>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</si>
  <si>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</si>
  <si>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</si>
  <si>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</si>
  <si>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</si>
  <si>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</si>
  <si>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</si>
  <si>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</si>
  <si>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</si>
  <si>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</si>
  <si>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</si>
  <si>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</si>
  <si>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</si>
  <si>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</si>
  <si>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</si>
  <si>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</si>
  <si>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</si>
  <si>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</si>
  <si>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</si>
  <si>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</si>
  <si>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</si>
  <si>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</si>
  <si>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</si>
  <si>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</si>
  <si>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</si>
  <si>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</si>
  <si>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</si>
  <si>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</si>
  <si>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</si>
  <si>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</si>
  <si>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</si>
  <si>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</si>
  <si>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</si>
  <si>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</si>
  <si>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</si>
  <si>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</si>
  <si>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</si>
  <si>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</si>
  <si>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</si>
  <si>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</si>
  <si>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</si>
  <si>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</si>
  <si>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</si>
  <si>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</si>
  <si>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</si>
  <si>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</si>
  <si>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</si>
  <si>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</si>
  <si>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</si>
  <si>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</si>
  <si>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</si>
  <si>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</si>
  <si>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</si>
  <si>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</si>
  <si>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</si>
  <si>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</si>
  <si>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</si>
  <si>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</si>
  <si>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</si>
  <si>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</si>
  <si>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</si>
  <si>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</si>
  <si>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</si>
  <si>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</si>
  <si>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</si>
  <si>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</si>
  <si>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</si>
  <si>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</si>
  <si>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</si>
  <si>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</si>
  <si>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</si>
  <si>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</si>
  <si>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</si>
  <si>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</si>
  <si>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</si>
  <si>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</si>
  <si>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</si>
  <si>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</si>
  <si>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</si>
  <si>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</si>
  <si>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</si>
  <si>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</si>
  <si>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</si>
  <si>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</si>
  <si>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</si>
  <si>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</si>
  <si>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</si>
  <si>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</si>
  <si>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</si>
  <si>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</si>
  <si>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</si>
  <si>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</si>
  <si>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</si>
  <si>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</si>
  <si>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</si>
  <si>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</si>
  <si>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</si>
  <si>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</si>
  <si>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</si>
  <si>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</si>
  <si>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</si>
  <si>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</si>
  <si>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</si>
  <si>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</si>
  <si>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</si>
  <si>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</si>
  <si>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</si>
  <si>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</si>
  <si>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</si>
  <si>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</si>
  <si>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</si>
  <si>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</si>
  <si>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</si>
  <si>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</si>
  <si>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</si>
  <si>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</si>
  <si>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</si>
  <si>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</si>
  <si>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</si>
  <si>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</si>
  <si>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</si>
  <si>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</si>
  <si>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</si>
  <si>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</si>
  <si>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</si>
  <si>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</si>
  <si>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</si>
  <si>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</si>
  <si>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</si>
  <si>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</si>
  <si>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</si>
  <si>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</si>
  <si>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</si>
  <si>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</si>
  <si>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</si>
  <si>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</si>
  <si>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</si>
  <si>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</si>
  <si>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</si>
  <si>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</si>
  <si>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</si>
  <si>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</si>
  <si>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</si>
  <si>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</si>
  <si>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</si>
  <si>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</si>
  <si>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</si>
  <si>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</si>
  <si>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</si>
  <si>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</si>
  <si>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</si>
  <si>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</si>
  <si>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</si>
  <si>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</si>
  <si>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</si>
  <si>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</si>
  <si>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</si>
  <si>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</si>
  <si>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</si>
  <si>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</si>
  <si>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</si>
  <si>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</si>
  <si>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</si>
  <si>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</si>
  <si>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</si>
  <si>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</si>
  <si>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</si>
  <si>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</si>
  <si>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</si>
  <si>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</si>
  <si>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</si>
  <si>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</si>
  <si>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</si>
  <si>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</si>
  <si>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</si>
  <si>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</si>
  <si>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</si>
  <si>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</si>
  <si>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</si>
  <si>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</si>
  <si>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</si>
  <si>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</si>
  <si>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</si>
  <si>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</si>
  <si>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</si>
  <si>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</si>
  <si>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</si>
  <si>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</si>
  <si>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</si>
  <si>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</si>
  <si>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</si>
  <si>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</si>
  <si>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</si>
  <si>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</si>
  <si>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</si>
  <si>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</si>
  <si>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</si>
  <si>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</si>
  <si>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</si>
  <si>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</si>
  <si>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</si>
  <si>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</si>
  <si>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</si>
  <si>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</si>
  <si>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</si>
  <si>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</si>
  <si>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</si>
  <si>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</si>
  <si>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</si>
  <si>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</si>
  <si>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</si>
  <si>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</si>
  <si>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</si>
  <si>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</si>
  <si>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</si>
  <si>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</si>
  <si>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</si>
  <si>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</si>
  <si>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</si>
  <si>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</si>
  <si>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</si>
  <si>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</si>
  <si>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</si>
  <si>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</si>
  <si>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</si>
  <si>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</si>
  <si>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</si>
  <si>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</si>
  <si>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</si>
  <si>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</si>
  <si>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</si>
  <si>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</si>
  <si>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</si>
  <si>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</si>
  <si>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</si>
  <si>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</si>
  <si>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</si>
  <si>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</si>
  <si>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</si>
  <si>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</si>
  <si>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</si>
  <si>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</si>
  <si>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</si>
  <si>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</si>
  <si>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</si>
  <si>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</si>
  <si>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</si>
  <si>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</si>
  <si>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</si>
  <si>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</si>
  <si>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</si>
  <si>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</si>
  <si>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</si>
  <si>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</si>
  <si>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</si>
  <si>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</si>
  <si>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</si>
  <si>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</si>
  <si>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</si>
  <si>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</si>
  <si>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</si>
  <si>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</si>
  <si>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</si>
  <si>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</si>
  <si>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</si>
  <si>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</si>
  <si>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</si>
  <si>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</si>
  <si>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</si>
  <si>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</si>
  <si>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</si>
  <si>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</si>
  <si>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</si>
  <si>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</si>
  <si>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</si>
  <si>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</si>
  <si>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</si>
  <si>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</si>
  <si>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</si>
  <si>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</si>
  <si>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</si>
  <si>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</si>
  <si>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</si>
  <si>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</si>
  <si>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</si>
  <si>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</si>
  <si>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</si>
  <si>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</si>
  <si>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</si>
  <si>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</si>
  <si>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</si>
  <si>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</si>
  <si>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</si>
  <si>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</si>
  <si>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</si>
  <si>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</si>
  <si>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</si>
  <si>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</si>
  <si>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</si>
  <si>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</si>
  <si>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</si>
  <si>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</si>
  <si>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</si>
  <si>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</si>
  <si>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</si>
  <si>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</si>
  <si>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</si>
  <si>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</si>
  <si>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</si>
  <si>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</si>
  <si>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</si>
  <si>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</si>
  <si>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</si>
  <si>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</si>
  <si>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</si>
  <si>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</si>
  <si>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</si>
  <si>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</si>
  <si>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</si>
  <si>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</si>
  <si>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</si>
  <si>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</si>
  <si>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</si>
  <si>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</si>
  <si>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</si>
  <si>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</si>
  <si>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</si>
  <si>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</si>
  <si>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</si>
  <si>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</si>
  <si>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</si>
  <si>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</si>
  <si>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</si>
  <si>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</si>
  <si>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</si>
  <si>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</si>
  <si>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</si>
  <si>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</si>
  <si>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</si>
  <si>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</si>
  <si>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</si>
  <si>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</si>
  <si>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</si>
  <si>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</si>
  <si>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</si>
  <si>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</si>
  <si>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</si>
  <si>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</si>
  <si>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</si>
  <si>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</si>
  <si>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</si>
  <si>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</si>
  <si>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</si>
  <si>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</si>
  <si>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</si>
  <si>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</si>
  <si>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</si>
  <si>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</si>
  <si>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</si>
  <si>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</si>
  <si>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</si>
  <si>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</si>
  <si>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</si>
  <si>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</si>
  <si>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</si>
  <si>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</si>
  <si>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</si>
  <si>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</si>
  <si>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</si>
  <si>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</si>
  <si>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</si>
  <si>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</si>
  <si>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</si>
  <si>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</si>
  <si>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</si>
  <si>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</si>
  <si>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</si>
  <si>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</si>
  <si>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</si>
  <si>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</si>
  <si>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</si>
  <si>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</si>
  <si>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</si>
  <si>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</si>
  <si>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</si>
  <si>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</si>
  <si>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</si>
  <si>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</si>
  <si>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</si>
  <si>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</si>
  <si>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</si>
  <si>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</si>
  <si>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</si>
  <si>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</si>
  <si>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</si>
  <si>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</si>
  <si>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</si>
  <si>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</si>
  <si>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</si>
  <si>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</si>
  <si>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</si>
  <si>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</si>
  <si>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</si>
  <si>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</si>
  <si>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</si>
  <si>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</si>
  <si>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</si>
  <si>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</si>
  <si>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</si>
  <si>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</si>
  <si>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</si>
  <si>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</si>
  <si>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</si>
  <si>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</si>
  <si>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</si>
  <si>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</si>
  <si>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</si>
  <si>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</si>
  <si>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</si>
  <si>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</si>
  <si>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</si>
  <si>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</si>
  <si>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</si>
  <si>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</si>
  <si>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</si>
  <si>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</si>
  <si>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</si>
  <si>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</si>
  <si>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</si>
  <si>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</si>
  <si>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</si>
  <si>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</si>
  <si>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</si>
  <si>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</si>
  <si>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</si>
  <si>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</si>
  <si>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</si>
  <si>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</si>
  <si>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</si>
  <si>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</si>
  <si>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</si>
  <si>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</si>
  <si>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</si>
  <si>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</si>
  <si>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</si>
  <si>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</si>
  <si>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</si>
  <si>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</si>
  <si>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</si>
  <si>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</si>
  <si>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</si>
  <si>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</si>
  <si>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</si>
  <si>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</si>
  <si>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</si>
  <si>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</si>
  <si>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</si>
  <si>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</si>
  <si>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</si>
  <si>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</si>
  <si>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</si>
  <si>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</si>
  <si>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</si>
  <si>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</si>
  <si>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</si>
  <si>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</si>
  <si>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</si>
  <si>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</si>
  <si>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</si>
  <si>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</si>
  <si>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</si>
  <si>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</si>
  <si>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</si>
  <si>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</si>
  <si>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</si>
  <si>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</si>
  <si>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</si>
  <si>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</si>
  <si>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</si>
  <si>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</si>
  <si>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</si>
  <si>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</si>
  <si>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</si>
  <si>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</si>
  <si>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</si>
  <si>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</si>
  <si>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</si>
  <si>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</si>
  <si>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</si>
  <si>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</si>
  <si>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</si>
  <si>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</si>
  <si>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</si>
  <si>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</si>
  <si>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</si>
  <si>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</si>
  <si>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</si>
  <si>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</si>
  <si>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</si>
  <si>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</si>
  <si>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</si>
  <si>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</si>
  <si>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</si>
  <si>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</si>
  <si>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</si>
  <si>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</si>
  <si>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</si>
  <si>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</si>
  <si>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</si>
  <si>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</si>
  <si>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</si>
  <si>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</si>
  <si>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</si>
  <si>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</si>
  <si>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</si>
  <si>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</si>
  <si>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</si>
  <si>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</si>
  <si>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</si>
  <si>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</si>
  <si>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</si>
  <si>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</si>
  <si>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</si>
  <si>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</si>
  <si>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</si>
  <si>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</si>
  <si>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</si>
  <si>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</si>
  <si>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</si>
  <si>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</si>
  <si>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</si>
  <si>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</si>
  <si>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</si>
  <si>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</si>
  <si>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</si>
  <si>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</si>
  <si>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</si>
  <si>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</si>
  <si>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</si>
  <si>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</si>
  <si>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</si>
  <si>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</si>
  <si>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</si>
  <si>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</si>
  <si>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</si>
  <si>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</si>
  <si>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</si>
  <si>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</si>
  <si>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</si>
  <si>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</si>
  <si>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</si>
  <si>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</si>
  <si>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</si>
  <si>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</si>
  <si>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</si>
  <si>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</si>
  <si>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</si>
  <si>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</si>
  <si>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</si>
  <si>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</si>
  <si>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</si>
  <si>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</si>
  <si>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</si>
  <si>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</si>
  <si>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</si>
  <si>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</si>
  <si>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</si>
  <si>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</si>
  <si>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</si>
  <si>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</si>
  <si>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</si>
  <si>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</si>
  <si>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</si>
  <si>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</si>
  <si>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</si>
  <si>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</si>
  <si>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</si>
  <si>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</si>
  <si>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</si>
  <si>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</si>
  <si>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</si>
  <si>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</si>
  <si>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</si>
  <si>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</si>
  <si>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</si>
  <si>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</si>
  <si>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</si>
  <si>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</si>
  <si>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</si>
  <si>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</si>
  <si>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</si>
  <si>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</si>
  <si>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</si>
  <si>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</si>
  <si>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</si>
  <si>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</si>
  <si>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</si>
  <si>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</si>
  <si>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</si>
  <si>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</si>
  <si>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</si>
  <si>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</si>
  <si>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</si>
  <si>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</si>
  <si>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</si>
  <si>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</si>
  <si>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</si>
  <si>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</si>
  <si>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</si>
  <si>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</si>
  <si>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</si>
  <si>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</si>
  <si>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</si>
  <si>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</si>
  <si>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</si>
  <si>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</si>
  <si>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</si>
  <si>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</si>
  <si>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</si>
  <si>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</si>
  <si>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</si>
  <si>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</si>
  <si>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</si>
  <si>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</si>
  <si>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</si>
  <si>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</si>
  <si>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</si>
  <si>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</si>
  <si>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</si>
  <si>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</si>
  <si>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</si>
  <si>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</si>
  <si>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</si>
  <si>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</si>
  <si>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</si>
  <si>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</si>
  <si>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</si>
  <si>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</si>
  <si>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</si>
  <si>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</si>
  <si>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</si>
  <si>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</si>
  <si>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</si>
  <si>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</si>
  <si>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</si>
  <si>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</si>
  <si>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</si>
  <si>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</si>
  <si>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</si>
  <si>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</si>
  <si>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</si>
  <si>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</si>
  <si>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</si>
  <si>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</si>
  <si>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</si>
  <si>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</si>
  <si>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</si>
  <si>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</si>
  <si>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</si>
  <si>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</si>
  <si>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</si>
  <si>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</si>
  <si>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</si>
  <si>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</si>
  <si>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</si>
  <si>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</si>
  <si>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</si>
  <si>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</si>
  <si>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</si>
  <si>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</si>
  <si>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</si>
  <si>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</si>
  <si>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</si>
  <si>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</si>
  <si>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</si>
  <si>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</si>
  <si>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</si>
  <si>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</si>
  <si>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</si>
  <si>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</si>
  <si>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</si>
  <si>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</si>
  <si>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</si>
  <si>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</si>
  <si>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</si>
  <si>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</si>
  <si>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</si>
  <si>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</si>
  <si>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</si>
  <si>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</si>
  <si>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</si>
  <si>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</si>
  <si>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</si>
  <si>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</si>
  <si>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</si>
  <si>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</si>
  <si>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</si>
  <si>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</si>
  <si>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</si>
  <si>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</si>
  <si>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</si>
  <si>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</si>
  <si>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</si>
  <si>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</si>
  <si>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</si>
  <si>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</si>
  <si>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</si>
  <si>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</si>
  <si>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</si>
  <si>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</si>
  <si>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</si>
  <si>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</si>
  <si>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</si>
  <si>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</si>
  <si>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</si>
  <si>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</si>
  <si>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</si>
  <si>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</si>
  <si>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</si>
  <si>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</si>
  <si>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</si>
  <si>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</si>
  <si>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</si>
  <si>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</si>
  <si>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</si>
  <si>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</si>
  <si>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</si>
  <si>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</si>
  <si>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</si>
  <si>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</si>
  <si>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</si>
  <si>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</si>
  <si>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</si>
  <si>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</si>
  <si>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</si>
  <si>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</si>
  <si>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</si>
  <si>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</si>
  <si>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</si>
  <si>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</si>
  <si>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</si>
  <si>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</si>
  <si>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</si>
  <si>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</si>
  <si>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</si>
  <si>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</si>
  <si>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</si>
  <si>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</si>
  <si>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</si>
  <si>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</si>
  <si>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</si>
  <si>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</si>
  <si>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</si>
  <si>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</si>
  <si>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</si>
  <si>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</si>
  <si>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</si>
  <si>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</si>
  <si>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</si>
  <si>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</si>
  <si>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</si>
  <si>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</si>
  <si>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</si>
  <si>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</si>
  <si>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</si>
  <si>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</si>
  <si>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</si>
  <si>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</si>
  <si>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</si>
  <si>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</si>
  <si>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</si>
  <si>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</si>
  <si>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</si>
  <si>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</si>
  <si>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</si>
  <si>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</si>
  <si>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</si>
  <si>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</si>
  <si>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</si>
  <si>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</si>
  <si>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</si>
  <si>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</si>
  <si>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</si>
  <si>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</si>
  <si>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</si>
  <si>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</si>
  <si>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</si>
  <si>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</si>
  <si>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</si>
  <si>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</si>
  <si>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</si>
  <si>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</si>
  <si>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</si>
  <si>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</si>
  <si>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</si>
  <si>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</si>
  <si>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</si>
  <si>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</si>
  <si>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</si>
  <si>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</si>
  <si>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</si>
  <si>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</si>
  <si>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</si>
  <si>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</si>
  <si>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</si>
  <si>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</si>
  <si>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</si>
  <si>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</si>
  <si>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</si>
  <si>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</si>
  <si>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</si>
  <si>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</si>
  <si>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</si>
  <si>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</si>
  <si>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</si>
  <si>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</si>
  <si>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</si>
  <si>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</si>
  <si>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</si>
  <si>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</si>
  <si>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</si>
  <si>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</si>
  <si>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</si>
  <si>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</si>
  <si>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</si>
  <si>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</si>
  <si>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</si>
  <si>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</si>
  <si>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</si>
  <si>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</si>
  <si>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</si>
  <si>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</si>
  <si>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</si>
  <si>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</si>
  <si>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</si>
  <si>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</si>
  <si>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</si>
  <si>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</si>
  <si>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</si>
  <si>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</si>
  <si>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</si>
  <si>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</si>
  <si>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</si>
  <si>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</si>
  <si>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</si>
  <si>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</si>
  <si>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</si>
  <si>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</si>
  <si>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</si>
  <si>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</si>
  <si>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</si>
  <si>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</si>
  <si>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</si>
  <si>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</si>
  <si>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</si>
  <si>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</si>
  <si>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</si>
  <si>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</si>
  <si>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</si>
  <si>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</si>
  <si>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</si>
  <si>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</si>
  <si>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</si>
  <si>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</si>
  <si>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</si>
  <si>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</si>
  <si>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</si>
  <si>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</si>
  <si>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</si>
  <si>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</si>
  <si>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</si>
  <si>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</si>
  <si>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</si>
  <si>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</si>
  <si>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</si>
  <si>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</si>
  <si>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</si>
  <si>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</si>
  <si>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</si>
  <si>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</si>
  <si>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</si>
  <si>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</si>
  <si>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</si>
  <si>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</si>
  <si>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</si>
  <si>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</si>
  <si>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</si>
  <si>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</si>
  <si>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</si>
  <si>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</si>
  <si>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</si>
  <si>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</si>
  <si>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</si>
  <si>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</si>
  <si>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</si>
  <si>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</si>
  <si>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</si>
  <si>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</si>
  <si>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</si>
  <si>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</si>
  <si>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</si>
  <si>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</si>
  <si>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</si>
  <si>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</si>
  <si>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</si>
  <si>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</si>
  <si>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</si>
  <si>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</si>
  <si>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</si>
  <si>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</si>
  <si>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</si>
  <si>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</si>
  <si>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</si>
  <si>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</si>
  <si>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</si>
  <si>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</si>
  <si>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</si>
  <si>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</si>
  <si>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</si>
  <si>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</si>
  <si>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</si>
  <si>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</si>
  <si>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</si>
  <si>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</si>
  <si>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</si>
  <si>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</si>
  <si>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</si>
  <si>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</si>
  <si>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</si>
  <si>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</si>
  <si>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</si>
  <si>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</si>
  <si>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</si>
  <si>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</si>
  <si>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</si>
  <si>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</si>
  <si>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</si>
  <si>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</si>
  <si>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</si>
  <si>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</si>
  <si>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</si>
  <si>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</si>
  <si>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</si>
  <si>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</si>
  <si>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</si>
  <si>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</si>
  <si>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</si>
  <si>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</si>
  <si>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</si>
  <si>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</si>
  <si>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</si>
  <si>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</si>
  <si>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</si>
  <si>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</si>
  <si>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</si>
  <si>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</si>
  <si>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</si>
  <si>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</si>
  <si>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</si>
  <si>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</si>
  <si>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</si>
  <si>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</si>
  <si>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</si>
  <si>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</si>
  <si>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</si>
  <si>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</si>
  <si>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</si>
  <si>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</si>
  <si>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</si>
  <si>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</si>
  <si>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</si>
  <si>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</si>
  <si>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</si>
  <si>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</si>
  <si>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</si>
  <si>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</si>
  <si>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</si>
  <si>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</si>
  <si>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</si>
  <si>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</si>
  <si>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</si>
  <si>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</si>
  <si>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</si>
  <si>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</si>
  <si>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</si>
  <si>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</si>
  <si>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</si>
  <si>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</si>
  <si>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</si>
  <si>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</si>
  <si>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</si>
  <si>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</si>
  <si>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</si>
  <si>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</si>
  <si>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</si>
  <si>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</si>
  <si>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</si>
  <si>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</si>
  <si>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</si>
  <si>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</si>
  <si>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</si>
  <si>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</si>
  <si>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</si>
  <si>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</si>
  <si>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</si>
  <si>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</si>
  <si>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</si>
  <si>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</si>
  <si>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</si>
  <si>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</si>
  <si>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</si>
  <si>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</si>
  <si>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</si>
  <si>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</si>
  <si>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</si>
  <si>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</si>
  <si>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</si>
  <si>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</si>
  <si>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</si>
  <si>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</si>
  <si>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</si>
  <si>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</si>
  <si>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</si>
  <si>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</si>
  <si>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</si>
  <si>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</si>
  <si>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</si>
  <si>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</si>
  <si>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</si>
  <si>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</si>
  <si>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</si>
  <si>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</si>
  <si>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</si>
  <si>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</si>
  <si>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</si>
  <si>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</si>
  <si>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</si>
  <si>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</si>
  <si>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</si>
  <si>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</si>
  <si>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</si>
  <si>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</si>
  <si>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</si>
  <si>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</si>
  <si>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</si>
  <si>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</si>
  <si>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</si>
  <si>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</si>
  <si>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</si>
  <si>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</si>
  <si>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</si>
  <si>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</si>
  <si>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</si>
  <si>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</si>
  <si>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</si>
  <si>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</si>
  <si>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</si>
  <si>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</si>
  <si>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</si>
  <si>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</si>
  <si>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</si>
  <si>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</si>
  <si>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</si>
  <si>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</si>
  <si>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</si>
  <si>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</si>
  <si>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</si>
  <si>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</si>
  <si>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</si>
  <si>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</si>
  <si>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</si>
  <si>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</si>
  <si>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</si>
  <si>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</si>
  <si>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</si>
  <si>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</si>
  <si>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</si>
  <si>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</si>
  <si>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</si>
  <si>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</si>
  <si>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</si>
  <si>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</si>
  <si>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</si>
  <si>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</si>
  <si>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</si>
  <si>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</si>
  <si>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</si>
  <si>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</si>
  <si>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</si>
  <si>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</si>
  <si>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</si>
  <si>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</si>
  <si>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</si>
  <si>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</si>
  <si>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</si>
  <si>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</si>
  <si>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</si>
  <si>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</si>
  <si>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</si>
  <si>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</si>
  <si>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</si>
  <si>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</si>
  <si>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</si>
  <si>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</si>
  <si>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</si>
  <si>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</si>
  <si>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</si>
  <si>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</si>
  <si>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</si>
  <si>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</si>
  <si>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</si>
  <si>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</si>
  <si>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</si>
  <si>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</si>
  <si>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</si>
  <si>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</si>
  <si>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</si>
  <si>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</si>
  <si>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</si>
  <si>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</si>
  <si>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</si>
  <si>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</si>
  <si>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</si>
  <si>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</si>
  <si>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</si>
  <si>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</si>
  <si>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</si>
  <si>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</si>
  <si>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</si>
  <si>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</si>
  <si>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</si>
  <si>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</si>
  <si>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</si>
  <si>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</si>
  <si>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</si>
  <si>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</si>
  <si>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</si>
  <si>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</si>
  <si>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</si>
  <si>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</si>
  <si>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</si>
  <si>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</si>
  <si>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</si>
  <si>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</si>
  <si>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</si>
  <si>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</si>
  <si>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</si>
  <si>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</si>
  <si>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</si>
  <si>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</si>
  <si>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</si>
  <si>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</si>
  <si>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</si>
  <si>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</si>
  <si>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</si>
  <si>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</si>
  <si>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</si>
  <si>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</si>
  <si>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</si>
  <si>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</si>
  <si>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</si>
  <si>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</si>
  <si>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</si>
  <si>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</si>
  <si>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</si>
  <si>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</si>
  <si>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</si>
  <si>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</si>
  <si>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</si>
  <si>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</si>
  <si>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</si>
  <si>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</si>
  <si>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</si>
  <si>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</si>
  <si>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</si>
  <si>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</si>
  <si>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</si>
  <si>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</si>
  <si>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</si>
  <si>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</si>
  <si>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</si>
  <si>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</si>
  <si>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</si>
  <si>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</si>
  <si>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</si>
  <si>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</si>
  <si>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</si>
  <si>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</si>
  <si>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</si>
  <si>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</si>
  <si>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</si>
  <si>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</si>
  <si>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</si>
  <si>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</si>
  <si>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</si>
  <si>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</si>
  <si>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</si>
  <si>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</si>
  <si>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</si>
  <si>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</si>
  <si>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</si>
  <si>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</si>
  <si>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</si>
  <si>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</si>
  <si>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</si>
  <si>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</si>
  <si>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</si>
  <si>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</si>
  <si>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</si>
  <si>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</si>
  <si>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</si>
  <si>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</si>
  <si>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</si>
  <si>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</si>
  <si>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</si>
  <si>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</si>
  <si>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</si>
  <si>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</si>
  <si>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</si>
  <si>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</si>
  <si>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</si>
  <si>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</si>
  <si>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</si>
  <si>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</si>
  <si>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</si>
  <si>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</si>
  <si>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</si>
  <si>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</si>
  <si>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</si>
  <si>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</si>
  <si>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</si>
  <si>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</si>
  <si>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</si>
  <si>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</si>
  <si>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</si>
  <si>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</si>
  <si>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</si>
  <si>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</si>
  <si>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</si>
  <si>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</si>
  <si>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</si>
  <si>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</si>
  <si>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</si>
  <si>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</si>
  <si>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</si>
  <si>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</si>
  <si>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</si>
  <si>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</si>
  <si>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</si>
  <si>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</si>
  <si>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</si>
  <si>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</si>
  <si>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</si>
  <si>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</si>
  <si>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</si>
  <si>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</si>
  <si>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</si>
  <si>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</si>
  <si>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</si>
  <si>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</si>
  <si>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</si>
  <si>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</si>
  <si>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</si>
  <si>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</si>
  <si>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</si>
  <si>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</si>
  <si>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</si>
  <si>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</si>
  <si>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</si>
  <si>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</si>
  <si>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</si>
  <si>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</si>
  <si>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</si>
  <si>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</si>
  <si>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</si>
  <si>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</si>
  <si>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</si>
  <si>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</si>
  <si>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</si>
  <si>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</si>
  <si>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</si>
  <si>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</si>
  <si>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</si>
  <si>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</si>
  <si>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</si>
  <si>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</si>
  <si>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</si>
  <si>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</si>
  <si>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</si>
  <si>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</si>
  <si>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</si>
  <si>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</si>
  <si>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</si>
  <si>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</si>
  <si>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</si>
  <si>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</si>
  <si>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</si>
  <si>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</si>
  <si>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</si>
  <si>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</si>
  <si>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</si>
  <si>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</si>
  <si>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</si>
  <si>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</si>
  <si>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</si>
  <si>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</si>
  <si>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</si>
  <si>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</si>
  <si>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</si>
  <si>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</si>
  <si>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</si>
  <si>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</si>
  <si>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</si>
  <si>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</si>
  <si>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</si>
  <si>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</si>
  <si>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</si>
  <si>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</si>
  <si>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</si>
  <si>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</si>
  <si>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</si>
  <si>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</si>
  <si>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</si>
  <si>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</si>
  <si>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</si>
  <si>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</si>
  <si>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</si>
  <si>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</si>
  <si>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</si>
  <si>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</si>
  <si>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</si>
  <si>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</si>
  <si>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</si>
  <si>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</si>
  <si>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</si>
  <si>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</si>
  <si>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</si>
  <si>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</si>
  <si>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</si>
  <si>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</si>
  <si>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</si>
  <si>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</si>
  <si>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</si>
  <si>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</si>
  <si>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</si>
  <si>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</si>
  <si>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</si>
  <si>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</si>
  <si>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</si>
  <si>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</si>
  <si>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</si>
  <si>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</si>
  <si>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</si>
  <si>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</si>
  <si>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</si>
  <si>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</si>
  <si>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</si>
  <si>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</si>
  <si>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</si>
  <si>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</si>
  <si>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</si>
  <si>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</si>
  <si>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</si>
  <si>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</si>
  <si>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</si>
  <si>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</si>
  <si>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</si>
  <si>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</si>
  <si>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</si>
  <si>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</si>
  <si>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</si>
  <si>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</si>
  <si>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</si>
  <si>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</si>
  <si>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</si>
  <si>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</si>
  <si>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</si>
  <si>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</si>
  <si>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</si>
  <si>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</si>
  <si>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</si>
  <si>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</si>
  <si>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</si>
  <si>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</si>
  <si>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</si>
  <si>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</si>
  <si>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</si>
  <si>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</si>
  <si>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</si>
  <si>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</si>
  <si>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</si>
  <si>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</si>
  <si>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</si>
  <si>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</si>
  <si>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</si>
  <si>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</si>
  <si>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</si>
  <si>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</si>
  <si>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</si>
  <si>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</si>
  <si>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</si>
  <si>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</si>
  <si>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</si>
  <si>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</si>
  <si>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</si>
  <si>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</si>
  <si>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</si>
  <si>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</si>
  <si>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</si>
  <si>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</si>
  <si>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</si>
  <si>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</si>
  <si>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</si>
  <si>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</si>
  <si>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</si>
  <si>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</si>
  <si>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</si>
  <si>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</si>
  <si>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</si>
  <si>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</si>
  <si>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</si>
  <si>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</si>
  <si>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</si>
  <si>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</si>
  <si>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</si>
  <si>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</si>
  <si>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</si>
  <si>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</si>
  <si>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</si>
  <si>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</si>
  <si>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</si>
  <si>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</si>
  <si>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</si>
  <si>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</si>
  <si>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</si>
  <si>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</si>
  <si>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</si>
  <si>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</si>
  <si>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</si>
  <si>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</si>
  <si>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</si>
  <si>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</si>
  <si>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</si>
  <si>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</si>
  <si>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</si>
  <si>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</si>
  <si>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</si>
  <si>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</si>
  <si>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</si>
  <si>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</si>
  <si>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</si>
  <si>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</si>
  <si>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</si>
  <si>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</si>
  <si>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</si>
  <si>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</si>
  <si>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</si>
  <si>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</si>
  <si>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</si>
  <si>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</si>
  <si>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</si>
  <si>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</si>
  <si>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</si>
  <si>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</si>
  <si>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</si>
  <si>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</si>
  <si>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</si>
  <si>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</si>
  <si>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</si>
  <si>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</si>
  <si>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</si>
  <si>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</si>
  <si>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</si>
  <si>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</si>
  <si>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</si>
  <si>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</si>
  <si>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</si>
  <si>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</si>
  <si>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</si>
  <si>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</si>
  <si>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</si>
  <si>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</si>
  <si>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</si>
  <si>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</si>
  <si>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</si>
  <si>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</si>
  <si>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</si>
  <si>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</si>
  <si>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</si>
  <si>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</si>
  <si>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</si>
  <si>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</si>
  <si>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</si>
  <si>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</si>
  <si>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</si>
  <si>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</si>
  <si>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</si>
  <si>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</si>
  <si>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</si>
  <si>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</si>
  <si>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</si>
  <si>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</si>
  <si>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</si>
  <si>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</si>
  <si>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</si>
  <si>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</si>
  <si>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</si>
  <si>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</si>
  <si>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</si>
  <si>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</si>
  <si>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</si>
  <si>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</si>
  <si>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</si>
  <si>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</si>
  <si>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</si>
  <si>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</si>
  <si>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</si>
  <si>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</si>
  <si>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</si>
  <si>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</si>
  <si>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</si>
  <si>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</si>
  <si>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</si>
  <si>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</si>
  <si>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</si>
  <si>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</si>
  <si>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</si>
  <si>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</si>
  <si>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</si>
  <si>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</si>
  <si>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</si>
  <si>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</si>
  <si>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</si>
  <si>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</si>
  <si>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</si>
  <si>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</si>
  <si>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</si>
  <si>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</si>
  <si>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</si>
  <si>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</si>
  <si>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</si>
  <si>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</si>
  <si>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</si>
  <si>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</si>
  <si>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</si>
  <si>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</si>
  <si>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</si>
  <si>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</si>
  <si>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</si>
  <si>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</si>
  <si>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</si>
  <si>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</si>
  <si>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</si>
  <si>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</si>
  <si>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</si>
  <si>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</si>
  <si>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</si>
  <si>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</si>
  <si>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</si>
  <si>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</si>
  <si>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</si>
  <si>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</si>
  <si>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</si>
  <si>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</si>
  <si>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</si>
  <si>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</si>
  <si>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</si>
  <si>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</si>
  <si>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</si>
  <si>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</si>
  <si>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</si>
  <si>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</si>
  <si>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</si>
  <si>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</si>
  <si>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</si>
  <si>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</si>
  <si>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</si>
  <si>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</si>
  <si>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</si>
  <si>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</si>
  <si>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</si>
  <si>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</si>
  <si>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</si>
  <si>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</si>
  <si>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</si>
  <si>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</si>
  <si>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</si>
  <si>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</si>
  <si>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</si>
  <si>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</si>
  <si>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</si>
  <si>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</si>
  <si>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</si>
  <si>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</si>
  <si>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</si>
  <si>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</si>
  <si>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</si>
  <si>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</si>
  <si>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</si>
  <si>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</si>
  <si>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</si>
  <si>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</si>
  <si>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</si>
  <si>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</si>
  <si>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</si>
  <si>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</si>
  <si>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</si>
  <si>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</si>
  <si>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</si>
  <si>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</si>
  <si>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</si>
  <si>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</si>
  <si>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</si>
  <si>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</si>
  <si>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</si>
  <si>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</si>
  <si>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</si>
  <si>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</si>
  <si>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</si>
  <si>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</si>
  <si>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</si>
  <si>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</si>
  <si>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</si>
  <si>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</si>
  <si>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</si>
  <si>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</si>
  <si>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</si>
  <si>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</si>
  <si>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</si>
  <si>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</si>
  <si>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60 mins</t>
  </si>
  <si>
    <t xml:space="preserve"> PCM-20251018-00002059 </t>
  </si>
  <si>
    <t>30  mins</t>
  </si>
  <si>
    <t>NO PCM</t>
  </si>
  <si>
    <t xml:space="preserve">access night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</si>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</sst>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1" totalsRowShown="0" headerRowDxfId="48" dataDxfId="47" headerRowBorderDxfId="45" tableBorderDxfId="46" totalsRowBorderDxfId="44">
  <autoFilter ref="A1:L3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2" totalsRowShown="0" headerRowDxfId="31" dataDxfId="30" headerRowBorderDxfId="28" tableBorderDxfId="29">
  <autoFilter ref="A1:L5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6" totalsRowShown="0" headerRowDxfId="15" dataDxfId="14" headerRowBorderDxfId="12" tableBorderDxfId="13">
  <autoFilter ref="A1:L8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285.97822534722218</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5.4829128472192679</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45948.926651273148</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45948.926651273148</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45948.926651273148</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45948.926651273148</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45948.926651273148</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45948.926651273148</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45948.926651273148</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45948.926651273148</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45948.926651273148</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45948.926651273148</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45948.926651273148</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45948.926651273148</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45948.926651273148</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45948.926651273148</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45948.926651273148</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45948.926651273148</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45948.926651273148</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45948.926651273148</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45948.926651273148</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45948.926651273148</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45948.926651273148</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45948.926651273148</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45948.926651273148</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45948.926651273148</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45948.926651273148</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45948.926651273148</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45948.926651273148</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45948.926651273148</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45948.926651273148</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45948.926651273148</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45948.926651273148</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45948.926651273148</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45948.926651273148</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45948.926651273148</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45948.926651273148</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45948.926651273148</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45948.926651273148</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45948.926651273148</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45948.926651273148</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45948.926651273148</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45948.926651273148</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45948.926651273148</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45948.926651273148</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45948.926651273148</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45948.926651273148</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45948.926651273148</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45948.926651273148</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45948.926651273148</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45948.926651273148</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45948.926651273148</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45948.926651273148</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45948.926651273148</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45948.926651273148</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45948.926651273148</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45948.926651273148</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45948.926651273148</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45948.926651273148</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45948.926651273148</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45948.926651273148</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45948.926651273148</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45948.926651273148</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45948.926651273148</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45948.926651273148</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45948.926651273148</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45948.926651273148</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45948.926651273148</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45948.926651273148</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45948.926651273148</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45948.926651273148</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45948.926651273148</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45948.926651273148</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45948.926651273148</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45948.926651273148</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45948.926651273148</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45948.926651273148</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45948.926651273148</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45948.926651273148</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45948.926651273148</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45948.926651273148</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45948.926651273148</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45948.926651273148</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45948.926651273148</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45948.926651273148</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45948.926651273148</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45948.926651273148</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45948.926651273148</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45948.926651273148</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45948.926651273148</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45948.926651273148</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45948.926651273148</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45948.926651273148</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45948.926651273148</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45948.926651273148</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45948.926651273148</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45948.926651273148</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45948.926651273148</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45948.926651273148</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45948.926651273148</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45948.926651273148</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45948.926651273148</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45948.926651273148</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45948.926651273148</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45948.926651273148</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45948.926651273148</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45948.926651273148</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45948.926651273148</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57894469-A3BB-434E-B284-E5F15CA21F75}"/>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142.19956793981692</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123.92681331018684</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4.4308758101833519</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45948.926651273148</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45948.926651273148</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45948.926651273148</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45948.926651273148</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45948.926651273148</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45948.926651273148</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45948.926651273148</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45948.926651273148</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45948.926651273148</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45948.926651273148</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45948.926651273148</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45948.926651273148</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45948.926651273148</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45948.926651273148</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45948.926651273148</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45948.926651273148</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45948.926651273148</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45948.926651273148</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45948.926651273148</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45948.926651273148</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45948.926651273148</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45948.926651273148</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45948.926651273148</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45948.926651273148</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45948.926651273148</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45948.926651273148</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45948.926651273148</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45948.926651273148</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45948.926651273148</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45948.926651273148</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45948.926651273148</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45948.926651273148</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45948.926651273148</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45948.926651273148</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45948.926651273148</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45948.926651273148</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45948.926651273148</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45948.926651273148</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45948.926651273148</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45948.926651273148</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45948.926651273148</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45948.926651273148</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45948.926651273148</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45948.926651273148</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45948.926651273148</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45948.926651273148</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45948.926651273148</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45948.926651273148</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45948.926651273148</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45948.926651273148</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45948.926651273148</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45948.926651273148</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45948.926651273148</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45948.926651273148</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45948.926651273148</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45948.926651273148</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45948.926651273148</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45948.926651273148</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45948.926651273148</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45948.926651273148</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45948.926651273148</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45948.926651273148</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45948.926651273148</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45948.926651273148</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45948.926651273148</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45948.926651273148</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45948.926651273148</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45948.926651273148</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45948.926651273148</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45948.926651273148</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45948.926651273148</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45948.926651273148</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45948.926651273148</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45948.926651273148</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45948.926651273148</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45948.926651273148</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45948.926651273148</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45948.926651273148</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45948.926651273148</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45948.926651273148</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45948.926651273148</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45948.926651273148</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45948.926651273148</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45948.926651273148</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45948.926651273148</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45948.926651273148</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45948.926651273148</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45948.926651273148</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45948.926651273148</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45948.926651273148</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45948.926651273148</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45948.926651273148</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45948.926651273148</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K9" sqref="K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45948.926651273148</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45948.926651273148</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45948.926651273148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45948.926651273148</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45948.926651273148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45948.926651273148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45948.926651273148</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45948.926651273148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45948.926651273148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45948.926651273148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45948.926651273148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45948.926651273148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45948.926651273148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45948.926651273148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45948.926651273148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45948.926651273148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45948.926651273148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45948.926651273148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45948.926651273148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45948.926651273148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45948.926651273148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45948.926651273148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45948.926651273148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45948.926651273148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45948.926651273148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45948.926651273148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45948.926651273148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45948.926651273148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45948.926651273148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45948.926651273148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45948.926651273148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45948.926651273148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45948.926651273148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45948.926651273148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45948.926651273148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45948.926651273148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45948.926651273148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45948.926651273148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45948.926651273148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45948.926651273148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45948.926651273148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45948.926651273148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45948.926651273148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45948.926651273148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45948.926651273148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45948.926651273148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45948.926651273148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45948.926651273148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45948.926651273148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45948.926651273148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45948.926651273148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45948.926651273148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45948.926651273148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45948.926651273148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45948.926651273148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45948.926651273148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45948.926651273148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45948.926651273148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45948.926651273148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45948.926651273148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45948.926651273148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45948.926651273148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45948.926651273148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45948.926651273148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45948.926651273148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45948.926651273148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45948.926651273148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45948.926651273148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45948.926651273148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45948.926651273148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45948.926651273148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45948.926651273148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45948.926651273148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45948.926651273148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45948.926651273148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45948.926651273148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45948.926651273148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45948.926651273148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45948.926651273148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45948.926651273148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45948.926651273148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45948.926651273148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45948.926651273148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45948.926651273148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45948.926651273148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45948.926651273148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45948.926651273148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45948.926651273148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45948.926651273148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45948.926651273148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45948.926651273148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45948.926651273148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45948.926651273148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45948.926651273148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45948.926651273148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45948.926651273148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45948.926651273148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45948.926651273148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45948.926651273148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45948.926651273148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45948.926651273148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45948.926651273148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45948.926651273148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45948.926651273148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45948.926651273148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45948.926651273148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45948.926651273148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45948.926651273148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45948.926651273148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45948.926651273148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45948.926651273148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45948.926651273148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45948.926651273148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45948.926651273148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45948.926651273148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45948.926651273148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45948.926651273148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45948.926651273148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45948.926651273148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45948.926651273148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45948.926651273148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45948.926651273148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45948.926651273148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45948.926651273148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45948.926651273148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45948.926651273148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45948.926651273148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45948.926651273148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45948.926651273148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45948.926651273148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45948.926651273148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45948.926651273148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45948.926651273148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45948.926651273148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45948.926651273148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45948.926651273148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45948.926651273148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45948.926651273148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45948.926651273148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45948.926651273148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45948.926651273148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45948.926651273148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45948.926651273148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45948.926651273148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45948.926651273148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45948.926651273148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45948.926651273148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45948.926651273148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45948.926651273148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45948.926651273148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45948.926651273148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45948.926651273148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45948.926651273148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45948.926651273148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45948.926651273148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45948.926651273148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45948.926651273148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45948.926651273148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45948.926651273148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45948.926651273148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45948.926651273148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45948.926651273148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45948.926651273148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45948.926651273148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45948.926651273148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45948.926651273148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45948.926651273148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45948.926651273148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45948.926651273148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45948.926651273148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45948.926651273148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45948.926651273148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45948.926651273148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45948.926651273148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45948.926651273148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45948.926651273148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45948.926651273148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45948.926651273148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45948.926651273148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45948.926651273148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45948.926651273148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45948.926651273148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45948.926651273148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45948.926651273148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45948.926651273148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45948.926651273148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45948.926651273148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45948.926651273148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45948.926651273148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45948.926651273148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45948.926651273148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45948.926651273148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45948.926651273148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45948.926651273148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45948.926651273148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45948.926651273148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45948.926651273148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45948.926651273148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45948.926651273148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45948.926651273148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45948.926651273148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45948.926651273148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45948.926651273148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45948.926651273148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45948.926651273148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45948.926651273148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45948.926651273148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45948.926651273148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45948.926651273148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45948.926651273148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45948.926651273148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45948.926651273148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45948.926651273148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45948.926651273148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45948.926651273148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45948.926651273148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45948.926651273148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45948.926651273148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45948.926651273148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45948.926651273148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45948.926651273148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45948.926651273148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45948.926651273148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45948.926651273148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45948.926651273148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45948.926651273148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45948.926651273148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45948.926651273148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45948.926651273148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45948.926651273148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45948.926651273148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45948.926651273148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45948.926651273148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45948.926651273148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45948.926651273148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45948.926651273148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45948.926651273148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45948.926651273148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45948.926651273148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45948.926651273148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45948.926651273148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45948.926651273148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45948.926651273148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45948.926651273148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45948.926651273148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45948.926651273148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45948.926651273148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45948.926651273148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45948.926651273148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45948.926651273148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45948.926651273148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45948.926651273148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45948.926651273148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45948.926651273148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45948.926651273148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45948.926651273148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45948.926651273148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45948.926651273148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45948.926651273148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45948.926651273148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45948.926651273148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45948.926651273148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45948.926651273148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45948.926651273148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45948.926651273148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45948.926651273148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45948.926651273148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45948.926651273148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45948.926651273148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45948.926651273148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45948.926651273148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45948.926651273148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45948.926651273148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45948.926651273148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45948.926651273148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45948.926651273148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45948.926651273148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45948.926651273148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45948.926651273148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45948.926651273148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45948.926651273148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45948.926651273148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45948.926651273148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45948.926651273148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45948.926651273148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45948.926651273148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45948.926651273148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45948.926651273148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45948.926651273148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45948.926651273148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45948.926651273148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45948.926651273148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45948.926651273148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45948.926651273148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45948.926651273148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45948.926651273148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45948.926651273148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45948.926651273148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45948.926651273148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45948.926651273148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45948.926651273148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45948.926651273148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45948.926651273148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45948.926651273148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45948.926651273148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45948.926651273148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45948.926651273148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45948.926651273148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45948.926651273148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45948.926651273148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45948.926651273148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45948.926651273148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45948.926651273148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45948.926651273148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45948.926651273148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45948.926651273148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45948.926651273148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45948.926651273148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45948.926651273148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45948.926651273148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45948.926651273148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45948.926651273148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45948.926651273148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45948.926651273148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45948.926651273148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45948.926651273148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45948.926651273148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45948.926651273148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45948.926651273148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45948.926651273148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45948.926651273148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45948.926651273148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45948.926651273148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45948.926651273148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45948.926651273148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45948.926651273148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45948.926651273148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45948.926651273148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45948.926651273148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45948.926651273148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45948.926651273148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45948.926651273148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45948.926651273148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45948.926651273148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45948.926651273148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45948.926651273148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45948.926651273148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45948.926651273148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45948.926651273148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45948.926651273148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45948.926651273148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45948.926651273148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45948.926651273148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45948.926651273148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45948.926651273148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45948.926651273148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45948.926651273148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45948.926651273148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45948.926651273148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45948.926651273148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45948.926651273148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45948.926651273148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45948.926651273148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45948.926651273148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45948.926651273148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45948.926651273148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45948.926651273148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45948.926651273148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45948.926651273148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45948.926651273148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45948.926651273148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45948.926651273148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45948.926651273148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45948.926651273148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45948.926651273148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45948.926651273148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45948.926651273148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45948.926651273148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45948.926651273148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45948.926651273148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45948.926651273148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45948.926651273148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45948.926651273148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45948.926651273148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45948.926651273148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45948.926651273148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45948.926651273148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45948.926651273148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45948.926651273148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45948.926651273148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45948.926651273148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45948.926651273148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45948.926651273148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45948.926651273148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45948.926651273148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45948.926651273148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45948.926651273148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45948.926651273148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45948.926651273148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45948.926651273148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45948.926651273148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45948.926651273148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45948.926651273148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45948.926651273148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45948.926651273148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45948.926651273148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45948.926651273148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45948.926651273148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45948.926651273148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45948.926651273148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45948.926651273148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45948.926651273148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45948.926651273148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45948.926651273148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45948.926651273148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45948.926651273148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45948.926651273148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45948.926651273148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45948.926651273148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45948.926651273148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45948.926651273148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45948.926651273148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45948.926651273148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45948.926651273148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45948.926651273148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45948.926651273148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45948.926651273148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45948.926651273148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45948.926651273148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45948.926651273148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45948.926651273148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45948.926651273148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45948.926651273148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45948.926651273148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45948.926651273148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45948.926651273148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45948.926651273148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45948.926651273148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45948.926651273148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45948.926651273148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45948.926651273148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45948.926651273148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45948.926651273148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45948.926651273148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45948.926651273148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45948.926651273148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45948.926651273148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45948.926651273148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45948.926651273148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45948.926651273148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45948.926651273148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45948.926651273148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45948.926651273148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45948.926651273148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45948.926651273148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45948.926651273148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45948.926651273148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45948.926651273148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45948.926651273148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45948.926651273148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45948.926651273148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45948.926651273148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45948.926651273148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45948.926651273148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45948.926651273148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45948.926651273148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45948.926651273148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45948.926651273148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45948.926651273148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45948.926651273148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45948.926651273148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45948.926651273148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45948.926651273148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45948.926651273148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45948.926651273148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45948.926651273148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45948.926651273148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45948.926651273148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45948.926651273148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45948.926651273148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45948.926651273148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45948.926651273148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45948.926651273148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45948.926651273148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45948.926651273148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45948.926651273148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45948.926651273148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45948.926651273148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45948.926651273148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45948.926651273148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45948.926651273148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45948.926651273148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45948.926651273148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45948.926651273148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45948.926651273148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45948.926651273148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45948.926651273148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45948.926651273148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45948.926651273148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45948.926651273148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45948.926651273148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45948.926651273148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45948.926651273148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45948.926651273148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45948.926651273148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45948.926651273148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45948.926651273148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45948.926651273148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45948.926651273148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45948.926651273148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45948.926651273148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45948.926651273148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45948.926651273148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45948.926651273148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45948.926651273148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45948.926651273148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45948.926651273148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45948.926651273148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45948.926651273148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45948.926651273148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45948.926651273148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45948.926651273148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45948.926651273148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45948.926651273148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45948.926651273148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45948.926651273148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45948.926651273148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45948.926651273148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45948.926651273148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45948.926651273148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45948.926651273148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45948.926651273148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45948.926651273148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45948.926651273148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45948.926651273148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45948.926651273148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45948.926651273148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45948.926651273148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45948.926651273148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45948.926651273148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45948.926651273148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45948.926651273148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45948.926651273148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45948.926651273148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45948.926651273148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45948.926651273148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45948.926651273148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45948.926651273148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45948.926651273148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45948.926651273148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45948.926651273148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45948.926651273148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45948.926651273148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45948.926651273148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45948.926651273148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45948.926651273148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45948.926651273148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45948.926651273148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45948.926651273148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45948.926651273148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45948.926651273148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45948.926651273148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45948.926651273148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45948.926651273148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45948.926651273148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45948.926651273148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45948.926651273148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45948.926651273148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45948.926651273148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45948.926651273148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45948.926651273148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45948.926651273148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45948.926651273148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45948.926651273148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45948.926651273148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45948.926651273148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45948.926651273148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45948.926651273148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45948.926651273148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45948.926651273148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45948.926651273148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45948.926651273148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45948.926651273148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45948.926651273148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45948.926651273148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45948.926651273148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45948.926651273148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45948.926651273148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45948.926651273148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45948.926651273148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45948.926651273148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45948.926651273148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45948.926651273148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45948.926651273148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45948.926651273148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45948.926651273148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45948.926651273148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45948.926651273148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45948.926651273148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45948.926651273148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45948.926651273148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45948.926651273148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45948.926651273148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45948.926651273148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45948.926651273148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45948.926651273148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45948.926651273148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45948.926651273148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45948.926651273148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45948.926651273148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45948.926651273148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45948.926651273148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45948.926651273148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45948.926651273148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45948.926651273148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45948.926651273148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45948.926651273148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45948.926651273148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45948.926651273148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45948.926651273148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45948.926651273148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45948.926651273148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45948.926651273148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45948.926651273148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45948.926651273148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45948.926651273148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45948.926651273148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45948.926651273148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45948.926651273148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45948.926651273148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45948.926651273148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45948.926651273148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45948.926651273148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45948.926651273148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45948.926651273148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45948.926651273148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45948.926651273148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45948.926651273148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45948.926651273148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45948.926651273148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45948.926651273148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45948.926651273148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45948.926651273148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45948.926651273148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45948.926651273148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45948.926651273148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45948.926651273148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45948.926651273148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45948.926651273148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45948.926651273148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45948.926651273148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45948.926651273148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45948.926651273148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45948.926651273148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45948.926651273148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45948.926651273148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45948.926651273148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45948.926651273148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45948.926651273148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45948.926651273148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45948.926651273148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45948.926651273148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45948.926651273148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45948.926651273148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45948.926651273148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45948.926651273148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45948.926651273148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45948.926651273148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45948.926651273148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45948.926651273148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45948.926651273148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45948.926651273148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45948.926651273148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45948.926651273148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45948.926651273148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45948.926651273148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45948.926651273148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45948.926651273148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45948.926651273148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45948.926651273148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45948.926651273148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45948.926651273148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45948.926651273148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45948.926651273148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45948.926651273148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45948.926651273148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45948.926651273148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45948.926651273148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45948.926651273148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45948.926651273148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45948.926651273148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45948.926651273148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45948.926651273148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45948.926651273148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45948.926651273148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45948.926651273148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45948.926651273148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45948.926651273148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45948.926651273148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45948.926651273148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45948.926651273148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45948.926651273148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45948.926651273148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45948.926651273148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45948.926651273148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45948.926651273148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45948.926651273148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45948.926651273148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45948.926651273148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45948.926651273148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45948.926651273148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45948.926651273148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45948.926651273148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45948.926651273148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45948.926651273148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45948.926651273148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45948.926651273148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45948.926651273148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45948.926651273148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45948.926651273148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45948.926651273148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45948.926651273148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45948.926651273148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45948.926651273148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45948.926651273148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45948.926651273148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45948.926651273148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45948.926651273148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45948.926651273148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45948.926651273148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45948.926651273148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45948.926651273148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45948.926651273148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45948.926651273148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45948.926651273148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45948.926651273148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45948.926651273148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45948.926651273148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45948.926651273148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45948.926651273148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45948.926651273148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45948.926651273148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45948.926651273148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45948.926651273148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45948.926651273148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45948.926651273148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45948.926651273148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45948.926651273148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45948.926651273148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45948.926651273148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45948.926651273148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45948.926651273148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45948.926651273148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45948.926651273148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45948.926651273148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45948.926651273148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45948.926651273148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45948.926651273148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45948.926651273148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45948.926651273148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45948.926651273148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45948.926651273148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45948.926651273148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45948.926651273148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45948.926651273148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45948.926651273148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45948.926651273148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45948.926651273148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45948.926651273148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45948.926651273148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45948.926651273148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45948.926651273148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45948.926651273148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45948.926651273148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45948.926651273148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45948.926651273148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45948.926651273148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45948.926651273148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45948.926651273148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45948.926651273148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45948.926651273148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45948.926651273148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45948.926651273148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45948.926651273148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45948.926651273148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45948.926651273148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45948.926651273148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45948.926651273148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45948.926651273148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45948.926651273148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45948.926651273148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45948.926651273148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45948.926651273148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45948.926651273148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45948.926651273148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45948.926651273148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45948.926651273148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45948.926651273148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45948.926651273148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45948.926651273148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45948.926651273148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45948.926651273148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45948.926651273148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45948.926651273148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45948.926651273148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45948.926651273148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45948.926651273148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45948.926651273148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45948.926651273148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45948.926651273148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45948.926651273148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45948.926651273148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45948.926651273148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45948.926651273148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45948.926651273148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45948.926651273148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45948.926651273148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45948.926651273148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45948.926651273148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45948.926651273148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45948.926651273148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45948.926651273148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45948.926651273148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45948.926651273148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45948.926651273148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45948.926651273148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45948.926651273148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45948.926651273148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45948.926651273148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45948.926651273148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45948.926651273148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45948.926651273148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45948.926651273148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45948.926651273148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45948.926651273148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45948.926651273148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45948.926651273148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45948.926651273148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45948.926651273148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45948.926651273148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45948.926651273148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45948.926651273148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45948.926651273148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45948.926651273148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45948.926651273148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45948.926651273148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45948.926651273148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45948.926651273148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45948.926651273148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45948.926651273148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45948.926651273148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45948.926651273148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45948.926651273148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45948.926651273148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45948.926651273148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45948.926651273148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45948.926651273148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45948.926651273148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45948.926651273148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45948.926651273148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45948.926651273148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45948.926651273148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45948.926651273148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45948.926651273148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45948.926651273148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45948.926651273148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45948.926651273148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45948.926651273148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45948.926651273148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45948.926651273148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45948.926651273148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45948.926651273148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45948.926651273148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45948.926651273148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45948.926651273148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45948.926651273148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45948.926651273148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45948.926651273148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45948.926651273148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45948.926651273148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45948.926651273148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45948.926651273148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45948.926651273148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45948.926651273148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45948.926651273148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45948.926651273148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45948.926651273148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45948.926651273148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45948.926651273148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45948.926651273148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45948.926651273148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45948.926651273148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45948.926651273148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45948.926651273148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45948.926651273148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45948.926651273148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45948.926651273148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45948.926651273148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45948.926651273148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45948.926651273148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45948.926651273148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45948.926651273148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45948.926651273148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45948.926651273148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45948.926651273148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45948.926651273148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45948.926651273148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45948.926651273148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45948.926651273148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45948.926651273148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45948.926651273148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45948.926651273148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45948.926651273148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45948.926651273148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45948.926651273148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45948.926651273148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45948.926651273148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45948.926651273148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45948.926651273148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45948.926651273148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45948.926651273148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45948.926651273148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45948.926651273148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45948.926651273148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45948.926651273148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45948.926651273148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45948.926651273148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45948.926651273148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45948.926651273148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45948.926651273148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45948.926651273148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45948.926651273148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45948.926651273148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45948.926651273148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45948.926651273148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45948.926651273148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45948.926651273148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45948.926651273148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45948.926651273148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45948.926651273148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45948.926651273148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45948.926651273148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45948.926651273148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45948.926651273148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45948.926651273148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45948.926651273148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45948.926651273148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45948.926651273148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45948.926651273148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45948.926651273148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45948.926651273148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45948.926651273148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45948.926651273148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45948.926651273148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45948.926651273148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45948.926651273148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45948.926651273148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45948.926651273148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45948.926651273148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45948.926651273148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45948.926651273148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45948.926651273148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45948.926651273148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45948.926651273148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45948.926651273148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45948.926651273148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45948.926651273148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45948.926651273148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45948.926651273148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45948.926651273148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45948.926651273148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45948.926651273148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45948.926651273148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45948.926651273148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45948.926651273148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45948.926651273148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45948.926651273148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45948.926651273148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45948.926651273148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45948.926651273148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45948.926651273148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45948.926651273148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45948.926651273148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45948.926651273148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45948.926651273148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45948.926651273148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45948.926651273148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45948.926651273148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45948.926651273148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45948.926651273148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45948.926651273148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45948.926651273148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45948.926651273148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45948.926651273148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45948.926651273148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45948.926651273148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45948.926651273148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45948.926651273148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45948.926651273148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45948.926651273148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45948.926651273148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45948.926651273148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45948.926651273148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45948.926651273148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45948.926651273148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45948.926651273148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45948.926651273148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45948.926651273148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45948.926651273148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45948.926651273148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45948.926651273148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45948.926651273148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45948.926651273148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45948.926651273148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45948.926651273148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45948.926651273148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45948.926651273148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45948.926651273148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45948.926651273148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45948.926651273148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45948.926651273148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45948.926651273148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45948.926651273148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45948.926651273148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45948.926651273148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45948.926651273148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45948.926651273148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45948.926651273148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45948.926651273148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45948.926651273148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45948.926651273148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45948.926651273148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45948.926651273148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45948.926651273148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45948.926651273148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45948.926651273148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45948.926651273148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45948.926651273148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45948.926651273148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45948.926651273148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45948.926651273148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45948.926651273148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45948.926651273148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45948.926651273148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45948.926651273148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45948.926651273148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45948.926651273148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45948.926651273148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45948.926651273148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45948.926651273148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45948.926651273148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45948.926651273148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45948.926651273148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45948.926651273148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45948.926651273148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45948.926651273148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45948.926651273148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45948.926651273148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45948.926651273148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45948.926651273148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45948.926651273148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45948.926651273148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45948.926651273148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45948.926651273148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45948.926651273148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45948.926651273148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45948.926651273148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45948.926651273148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45948.926651273148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45948.926651273148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45948.926651273148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45948.926651273148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45948.926651273148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45948.926651273148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45948.926651273148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45948.926651273148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45948.926651273148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45948.926651273148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45948.926651273148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45948.926651273148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45948.926651273148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45948.926651273148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45948.926651273148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45948.926651273148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45948.926651273148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45948.926651273148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45948.926651273148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45948.926651273148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45948.926651273148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45948.926651273148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45948.926651273148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45948.926651273148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45948.926651273148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45948.926651273148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45948.926651273148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45948.926651273148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45948.926651273148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45948.926651273148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45948.926651273148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45948.926651273148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45948.926651273148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45948.926651273148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45948.926651273148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45948.926651273148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45948.926651273148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45948.926651273148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45948.926651273148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45948.926651273148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45948.926651273148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45948.926651273148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45948.926651273148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45948.926651273148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45948.926651273148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45948.926651273148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45948.926651273148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45948.926651273148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45948.926651273148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45948.926651273148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45948.926651273148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45948.926651273148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45948.926651273148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45948.926651273148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45948.926651273148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45948.926651273148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45948.926651273148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45948.926651273148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45948.926651273148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45948.926651273148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45948.926651273148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45948.926651273148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45948.926651273148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45948.926651273148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45948.926651273148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45948.926651273148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45948.926651273148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45948.926651273148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45948.926651273148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45948.926651273148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45948.926651273148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45948.926651273148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45948.926651273148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45948.926651273148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45948.926651273148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45948.926651273148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45948.926651273148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45948.926651273148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45948.926651273148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45948.926651273148</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1"/>
  <sheetViews>
    <sheetView tabSelected="1" workbookViewId="0">
      <selection activeCell="K10" sqref="K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245.44593368055212</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1.4315586805532803</v>
      </c>
      <c r="H3" s="125">
        <v>45947.457812499997</v>
      </c>
      <c r="I3" s="121" t="str">
        <f>IFERROR(VLOOKUP(D3,DB!A:F,6,0),"")</f>
        <v>SCECO</v>
      </c>
      <c r="J3" s="121" t="str">
        <f>IFERROR(VLOOKUP(D3,DB!A:G,7,0),"")</f>
        <v>Dead</v>
      </c>
      <c r="K3" s="127" t="s">
        <v>39057</v>
      </c>
      <c r="L3" s="123" t="str">
        <f>IFERROR(VLOOKUP(D3,DB!A:I,9,0),"")</f>
        <v>Latis</v>
      </c>
    </row>
    <row r="4" spans="1:16" ht="15" customHeight="1">
      <c r="A4" s="121" t="s">
        <v>39058</v>
      </c>
      <c r="B4" s="121" t="str">
        <f>IFERROR(VLOOKUP(D4,DB!A:K,11,0),"")</f>
        <v>R4</v>
      </c>
      <c r="C4" s="122">
        <v>1</v>
      </c>
      <c r="D4" s="123" t="s">
        <v>36696</v>
      </c>
      <c r="E4" s="100" t="s">
        <v>38964</v>
      </c>
      <c r="F4" s="125">
        <v>45948.859212962961</v>
      </c>
      <c r="G4" s="126">
        <f ca="1">IFERROR(NOW()-F4,"")</f>
        <v>6.7438310186844319E-2</v>
      </c>
      <c r="H4" s="125">
        <v>45948.853402777779</v>
      </c>
      <c r="I4" s="121" t="str">
        <f>IFERROR(VLOOKUP(D4,DB!A:F,6,0),"")</f>
        <v>Generator-SG</v>
      </c>
      <c r="J4" s="121" t="str">
        <f>IFERROR(VLOOKUP(D4,DB!A:G,7,0),"")</f>
        <v>Dead</v>
      </c>
      <c r="K4" s="127" t="s">
        <v>39059</v>
      </c>
      <c r="L4" s="123" t="str">
        <f>IFERROR(VLOOKUP(D4,DB!A:I,9,0),"")</f>
        <v>Latis</v>
      </c>
    </row>
    <row r="5" spans="1:16" ht="15" customHeight="1">
      <c r="A5" s="121" t="s">
        <v>39060</v>
      </c>
      <c r="B5" s="121" t="str">
        <f>IFERROR(VLOOKUP(D5,DB!A:K,11,0),"")</f>
        <v>R4</v>
      </c>
      <c r="C5" s="122">
        <v>2</v>
      </c>
      <c r="D5" s="123" t="s">
        <v>25878</v>
      </c>
      <c r="E5" s="100" t="s">
        <v>39045</v>
      </c>
      <c r="F5" s="125">
        <v>45948.903252314813</v>
      </c>
      <c r="G5" s="126">
        <f ca="1">IFERROR(NOW()-F5,"")</f>
        <v>2.3398958335747011E-2</v>
      </c>
      <c r="H5" s="125">
        <v>45948.885729166665</v>
      </c>
      <c r="I5" s="121" t="str">
        <f>IFERROR(VLOOKUP(D5,DB!A:F,6,0),"")</f>
        <v>SCECO</v>
      </c>
      <c r="J5" s="121" t="str">
        <f>IFERROR(VLOOKUP(D5,DB!A:G,7,0),"")</f>
        <v>Dead+Dead</v>
      </c>
      <c r="K5" s="127" t="s">
        <v>39061</v>
      </c>
      <c r="L5" s="123" t="str">
        <f>IFERROR(VLOOKUP(D5,DB!A:I,9,0),"")</f>
        <v>Latis</v>
      </c>
    </row>
    <row r="6" spans="1:16" ht="15" customHeight="1">
      <c r="A6" s="121" t="s">
        <v>39062</v>
      </c>
      <c r="B6" s="121" t="str">
        <f>IFERROR(VLOOKUP(D6,DB!A:K,11,0),"")</f>
        <v>R4</v>
      </c>
      <c r="C6" s="122">
        <v>1</v>
      </c>
      <c r="D6" s="123" t="s">
        <v>35910</v>
      </c>
      <c r="E6" s="100" t="s">
        <v>38964</v>
      </c>
      <c r="F6" s="125"/>
      <c r="G6" s="126">
        <f ca="1">IFERROR(NOW()-F6,"")</f>
        <v>45948.926651273148</v>
      </c>
      <c r="H6" s="125">
        <v>45948.910740740743</v>
      </c>
      <c r="I6" s="121" t="str">
        <f>IFERROR(VLOOKUP(D6,DB!A:F,6,0),"")</f>
        <v>Generator-SG</v>
      </c>
      <c r="J6" s="121" t="str">
        <f>IFERROR(VLOOKUP(D6,DB!A:G,7,0),"")</f>
        <v>Dead</v>
      </c>
      <c r="K6" s="127" t="s">
        <v>39063</v>
      </c>
      <c r="L6" s="123" t="str">
        <f>IFERROR(VLOOKUP(D6,DB!A:I,9,0),"")</f>
        <v>Latis</v>
      </c>
    </row>
    <row r="7" spans="1:16" ht="15" customHeight="1">
      <c r="A7" s="121"/>
      <c r="B7" s="121" t="str">
        <f>IFERROR(VLOOKUP(D7,DB!A:K,11,0),"")</f>
        <v/>
      </c>
      <c r="C7" s="122"/>
      <c r="D7" s="123"/>
      <c r="E7" s="100"/>
      <c r="F7" s="125"/>
      <c r="G7" s="126">
        <f ca="1">IFERROR(NOW()-F7,"")</f>
        <v>45948.926651273148</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45948.926651273148</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45948.926651273148</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45948.926651273148</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45948.926651273148</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45948.926651273148</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45948.926651273148</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45948.926651273148</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45948.926651273148</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45948.926651273148</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45948.926651273148</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45948.926651273148</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45948.926651273148</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45948.926651273148</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45948.926651273148</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45948.926651273148</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45948.926651273148</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45948.926651273148</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45948.926651273148</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45948.926651273148</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45948.926651273148</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45948.926651273148</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45948.926651273148</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45948.926651273148</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45948.926651273148</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45948.926651273148</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45948.926651273148</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45948.926651273148</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45948.926651273148</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45948.926651273148</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45948.926651273148</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45948.926651273148</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45948.926651273148</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45948.926651273148</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45948.926651273148</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45948.926651273148</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45948.926651273148</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45948.926651273148</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45948.926651273148</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45948.926651273148</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45948.926651273148</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45948.926651273148</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45948.926651273148</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45948.926651273148</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45948.926651273148</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45948.926651273148</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45948.926651273148</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45948.926651273148</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45948.926651273148</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45948.926651273148</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45948.926651273148</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45948.926651273148</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45948.926651273148</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45948.926651273148</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45948.926651273148</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45948.926651273148</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45948.926651273148</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45948.926651273148</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45948.926651273148</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45948.926651273148</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45948.926651273148</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45948.926651273148</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45948.926651273148</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45948.926651273148</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45948.926651273148</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45948.926651273148</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45948.926651273148</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45948.926651273148</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45948.926651273148</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45948.926651273148</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45948.926651273148</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45948.926651273148</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45948.926651273148</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45948.926651273148</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45948.926651273148</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45948.926651273148</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45948.926651273148</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45948.926651273148</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45948.926651273148</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45948.926651273148</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45948.926651273148</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45948.926651273148</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45948.926651273148</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45948.926651273148</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45948.926651273148</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45948.926651273148</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45948.926651273148</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45948.926651273148</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45948.926651273148</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45948.926651273148</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45948.926651273148</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45948.926651273148</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45948.926651273148</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45948.926651273148</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45948.926651273148</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45948.926651273148</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45948.926651273148</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45948.926651273148</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45948.926651273148</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45948.926651273148</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45948.926651273148</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45948.926651273148</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45948.926651273148</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45948.926651273148</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45948.926651273148</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45948.926651273148</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45948.926651273148</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45948.926651273148</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45948.926651273148</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45948.926651273148</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45948.926651273148</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45948.926651273148</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45948.926651273148</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45948.926651273148</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45948.926651273148</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45948.926651273148</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45948.926651273148</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45948.926651273148</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45948.926651273148</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45948.926651273148</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45948.926651273148</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45948.926651273148</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45948.926651273148</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45948.926651273148</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45948.926651273148</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45948.926651273148</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45948.926651273148</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45948.926651273148</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45948.926651273148</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45948.926651273148</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45948.926651273148</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45948.926651273148</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45948.926651273148</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45948.926651273148</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45948.926651273148</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45948.926651273148</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45948.926651273148</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45948.926651273148</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45948.926651273148</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45948.926651273148</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45948.926651273148</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45948.926651273148</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45948.926651273148</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45948.926651273148</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45948.926651273148</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45948.926651273148</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45948.926651273148</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45948.926651273148</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45948.926651273148</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45948.926651273148</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45948.926651273148</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45948.926651273148</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45948.926651273148</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45948.926651273148</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45948.926651273148</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45948.926651273148</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45948.926651273148</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45948.926651273148</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45948.926651273148</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45948.926651273148</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45948.926651273148</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45948.926651273148</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45948.926651273148</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45948.926651273148</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45948.926651273148</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45948.926651273148</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45948.926651273148</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45948.926651273148</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45948.926651273148</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45948.926651273148</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45948.926651273148</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45948.926651273148</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45948.926651273148</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45948.926651273148</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45948.926651273148</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45948.926651273148</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45948.926651273148</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45948.926651273148</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45948.926651273148</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45948.926651273148</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45948.926651273148</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45948.926651273148</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45948.926651273148</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45948.926651273148</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45948.926651273148</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45948.926651273148</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45948.926651273148</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45948.926651273148</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45948.926651273148</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45948.926651273148</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45948.926651273148</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45948.926651273148</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45948.926651273148</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45948.926651273148</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45948.926651273148</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45948.926651273148</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45948.926651273148</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45948.926651273148</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45948.926651273148</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45948.926651273148</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45948.926651273148</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45948.926651273148</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45948.926651273148</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45948.926651273148</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45948.926651273148</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45948.926651273148</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45948.926651273148</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45948.926651273148</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45948.926651273148</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45948.926651273148</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45948.926651273148</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45948.926651273148</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45948.926651273148</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45948.926651273148</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45948.926651273148</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45948.926651273148</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45948.926651273148</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45948.926651273148</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45948.926651273148</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45948.926651273148</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45948.926651273148</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45948.926651273148</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45948.926651273148</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45948.926651273148</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45948.926651273148</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45948.926651273148</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45948.926651273148</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45948.926651273148</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45948.926651273148</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45948.926651273148</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45948.926651273148</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45948.926651273148</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45948.926651273148</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45948.926651273148</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45948.926651273148</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45948.926651273148</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45948.926651273148</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45948.926651273148</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45948.926651273148</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45948.926651273148</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45948.926651273148</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45948.926651273148</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45948.926651273148</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45948.926651273148</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45948.926651273148</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45948.926651273148</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45948.926651273148</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45948.926651273148</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45948.926651273148</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45948.926651273148</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45948.926651273148</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45948.926651273148</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45948.926651273148</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45948.926651273148</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45948.926651273148</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45948.926651273148</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45948.926651273148</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45948.926651273148</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45948.926651273148</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45948.926651273148</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45948.926651273148</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45948.926651273148</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45948.926651273148</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45948.926651273148</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45948.926651273148</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45948.926651273148</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45948.926651273148</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45948.926651273148</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45948.926651273148</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45948.926651273148</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45948.926651273148</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45948.926651273148</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45948.926651273148</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45948.926651273148</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45948.926651273148</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45948.926651273148</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45948.926651273148</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45948.926651273148</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45948.926651273148</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45948.926651273148</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45948.926651273148</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45948.926651273148</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45948.926651273148</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45948.926651273148</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45948.926651273148</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45948.926651273148</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45948.926651273148</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45948.926651273148</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45948.926651273148</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45948.926651273148</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45948.926651273148</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45948.926651273148</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45948.926651273148</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45948.926651273148</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45948.926651273148</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45948.926651273148</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45948.926651273148</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45948.926651273148</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45948.926651273148</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45948.926651273148</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45948.926651273148</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45948.926651273148</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45948.926651273148</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45948.926651273148</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45948.926651273148</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45948.926651273148</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45948.926651273148</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45948.926651273148</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45948.926651273148</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45948.926651273148</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45948.926651273148</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45948.926651273148</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45948.926651273148</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45948.926651273148</v>
      </c>
      <c r="H320" s="125"/>
      <c r="I320" s="121" t="str">
        <f>IFERROR(VLOOKUP(D320,DB!A:F,6,0),"")</f>
        <v/>
      </c>
      <c r="J320" s="121" t="str">
        <f>IFERROR(VLOOKUP(D320,DB!A:G,7,0),"")</f>
        <v/>
      </c>
      <c r="K320" s="127"/>
      <c r="L320" s="123" t="str">
        <f>IFERROR(VLOOKUP(D320,DB!A:I,9,0),"")</f>
        <v/>
      </c>
    </row>
    <row r="321" spans="1:12" ht="15" customHeight="1">
      <c r="A321" s="128"/>
      <c r="B321" s="128" t="str">
        <f>IFERROR(VLOOKUP(D321,DB!A:K,11,0),"")</f>
        <v/>
      </c>
      <c r="C321" s="129"/>
      <c r="D321" s="130"/>
      <c r="E321" s="131"/>
      <c r="F321" s="132"/>
      <c r="G321" s="133">
        <f ca="1">IFERROR(NOW()-F321,"")</f>
        <v>45948.926651273148</v>
      </c>
      <c r="H321" s="132"/>
      <c r="I321" s="128" t="str">
        <f>IFERROR(VLOOKUP(D321,DB!A:F,6,0),"")</f>
        <v/>
      </c>
      <c r="J321" s="128" t="str">
        <f>IFERROR(VLOOKUP(D321,DB!A:G,7,0),"")</f>
        <v/>
      </c>
      <c r="K321" s="134"/>
      <c r="L321" s="130" t="str">
        <f>IFERROR(VLOOKUP(D321,DB!A:I,9,0),"")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57.094591087959998</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39045</v>
      </c>
      <c r="F3" s="38">
        <v>45926.188877314817</v>
      </c>
      <c r="G3" s="151">
        <f t="shared" ref="G3" ca="1" si="0">IFERROR(NOW()-F3,"")</f>
        <v>22.737773958331672</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4.1550771990732756</v>
      </c>
      <c r="H4" s="38">
        <v>45944.676192129627</v>
      </c>
      <c r="I4" s="37" t="str">
        <f>IFERROR(VLOOKUP(D4,DB!A:F,6,0),"")</f>
        <v>SCECO</v>
      </c>
      <c r="J4" s="37" t="str">
        <f>IFERROR(VLOOKUP(D4,DB!A:G,7,0),"")</f>
        <v>Dead</v>
      </c>
      <c r="K4" s="37" t="s">
        <v>39069</v>
      </c>
      <c r="L4" s="37" t="str">
        <f>IFERROR(VLOOKUP(D4,DB!A:I,9,0),"")</f>
        <v>Latis</v>
      </c>
    </row>
    <row r="5" spans="1:13" ht="45.75">
      <c r="A5" s="164" t="s">
        <v>39070</v>
      </c>
      <c r="B5" s="164" t="str">
        <f>IFERROR(VLOOKUP(D5,DB!A:K,11,0),"")</f>
        <v>R5</v>
      </c>
      <c r="C5" s="164">
        <v>1</v>
      </c>
      <c r="D5" s="164" t="s">
        <v>34747</v>
      </c>
      <c r="E5" s="164" t="s">
        <v>39045</v>
      </c>
      <c r="F5" s="165">
        <v>45948.661111111112</v>
      </c>
      <c r="G5" s="166">
        <f ca="1">IFERROR(NOW()-F5,"")</f>
        <v>0.26554016203590436</v>
      </c>
      <c r="H5" s="165">
        <v>45948.661111111112</v>
      </c>
      <c r="I5" s="164" t="str">
        <f>IFERROR(VLOOKUP(D5,DB!A:F,6,0),"")</f>
        <v>SCECO</v>
      </c>
      <c r="J5" s="164" t="str">
        <f>IFERROR(VLOOKUP(D5,DB!A:G,7,0),"")</f>
        <v>Dead</v>
      </c>
      <c r="K5" s="164" t="s">
        <v>39071</v>
      </c>
      <c r="L5" s="164" t="str">
        <f>IFERROR(VLOOKUP(D5,DB!A:I,9,0),"")</f>
        <v>Latis</v>
      </c>
    </row>
    <row r="6" spans="1:13" ht="15">
      <c r="A6" s="164"/>
      <c r="B6" s="164" t="str">
        <f>IFERROR(VLOOKUP(D6,DB!A:K,11,0),"")</f>
        <v/>
      </c>
      <c r="C6" s="164"/>
      <c r="D6" s="164"/>
      <c r="E6" s="164"/>
      <c r="F6" s="165"/>
      <c r="G6" s="166">
        <f ca="1">IFERROR(NOW()-F6,"")</f>
        <v>45948.926651273148</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45948.926651273148</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45948.926651273148</v>
      </c>
      <c r="H8" s="165"/>
      <c r="I8" s="164" t="str">
        <f>IFERROR(VLOOKUP(D8,DB!A:F,6,0),"")</f>
        <v/>
      </c>
      <c r="J8" s="164" t="str">
        <f>IFERROR(VLOOKUP(D8,DB!A:G,7,0),"")</f>
        <v/>
      </c>
      <c r="K8" s="164"/>
      <c r="L8" s="164" t="str">
        <f>IFERROR(VLOOKUP(D8,DB!A:I,9,0),"")</f>
        <v/>
      </c>
    </row>
    <row r="9" spans="1:13" ht="15.75">
      <c r="A9" s="164"/>
      <c r="B9" s="164" t="str">
        <f>IFERROR(VLOOKUP(D9,DB!A:K,11,0),"")</f>
        <v/>
      </c>
      <c r="C9" s="164"/>
      <c r="D9" s="167"/>
      <c r="E9" s="164"/>
      <c r="F9" s="165"/>
      <c r="G9" s="166">
        <f ca="1">IFERROR(NOW()-F9,"")</f>
        <v>45948.926651273148</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45948.926651273148</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45948.926651273148</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45948.926651273148</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45948.926651273148</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45948.926651273148</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45948.926651273148</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45948.926651273148</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45948.926651273148</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45948.926651273148</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45948.926651273148</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45948.926651273148</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45948.926651273148</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45948.926651273148</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45948.926651273148</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45948.926651273148</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45948.926651273148</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45948.926651273148</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45948.926651273148</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45948.926651273148</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45948.926651273148</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45948.926651273148</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45948.926651273148</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45948.926651273148</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45948.926651273148</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45948.926651273148</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45948.926651273148</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45948.926651273148</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45948.926651273148</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45948.926651273148</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45948.926651273148</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45948.926651273148</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45948.926651273148</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45948.926651273148</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45948.926651273148</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45948.926651273148</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45948.926651273148</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45948.926651273148</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45948.926651273148</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45948.926651273148</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45948.926651273148</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45948.926651273148</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45948.926651273148</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45948.926651273148</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45948.926651273148</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45948.926651273148</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45948.926651273148</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45948.926651273148</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45948.926651273148</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45948.926651273148</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45948.926651273148</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45948.926651273148</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45948.926651273148</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45948.926651273148</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45948.926651273148</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45948.926651273148</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45948.926651273148</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45948.926651273148</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45948.926651273148</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45948.926651273148</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45948.926651273148</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45948.926651273148</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45948.926651273148</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45948.926651273148</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45948.926651273148</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45948.926651273148</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45948.926651273148</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45948.926651273148</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45948.926651273148</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45948.926651273148</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45948.926651273148</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45948.926651273148</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45948.926651273148</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45948.926651273148</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45948.926651273148</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45948.926651273148</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45948.926651273148</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45948.926651273148</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45948.926651273148</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45948.926651273148</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45948.926651273148</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45948.926651273148</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45948.926651273148</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45948.926651273148</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45948.926651273148</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45948.926651273148</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45948.926651273148</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45948.926651273148</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45948.926651273148</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45948.926651273148</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45948.926651273148</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45948.926651273148</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45948.926651273148</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45948.926651273148</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45948.926651273148</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45948.926651273148</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45948.926651273148</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45948.926651273148</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45948.926651273148</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45948.926651273148</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45948.926651273148</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45948.926651273148</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45948.926651273148</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45948.926651273148</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45948.926651273148</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45948.926651273148</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45948.926651273148</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45948.926651273148</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45948.926651273148</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45948.926651273148</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45948.926651273148</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45948.926651273148</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45948.926651273148</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45948.926651273148</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45948.926651273148</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45948.926651273148</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45948.926651273148</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45948.926651273148</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45948.926651273148</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45948.926651273148</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45948.926651273148</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45948.926651273148</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45948.926651273148</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45948.926651273148</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45948.926651273148</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45948.926651273148</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45948.926651273148</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45948.926651273148</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45948.926651273148</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45948.926651273148</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45948.926651273148</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45948.926651273148</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45948.926651273148</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45948.926651273148</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45948.926651273148</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45948.926651273148</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45948.926651273148</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45948.926651273148</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45948.926651273148</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45948.926651273148</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45948.926651273148</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45948.926651273148</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45948.926651273148</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45948.926651273148</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45948.926651273148</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45948.926651273148</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45948.926651273148</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45948.926651273148</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45948.926651273148</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45948.926651273148</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45948.926651273148</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45948.926651273148</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45948.926651273148</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45948.926651273148</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45948.926651273148</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45948.926651273148</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45948.926651273148</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45948.926651273148</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45948.926651273148</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45948.926651273148</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45948.926651273148</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45948.926651273148</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45948.926651273148</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45948.926651273148</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45948.926651273148</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45948.926651273148</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45948.926651273148</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45948.926651273148</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45948.926651273148</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45948.926651273148</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45948.926651273148</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45948.926651273148</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45948.926651273148</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45948.926651273148</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45948.926651273148</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45948.926651273148</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45948.926651273148</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45948.926651273148</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45948.926651273148</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45948.926651273148</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45948.926651273148</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45948.926651273148</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45948.926651273148</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45948.926651273148</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45948.926651273148</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45948.926651273148</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45948.926651273148</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45948.926651273148</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45948.926651273148</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45948.926651273148</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45948.926651273148</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45948.926651273148</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45948.926651273148</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45948.926651273148</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45948.926651273148</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45948.926651273148</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45948.926651273148</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45948.926651273148</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45948.926651273148</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45948.926651273148</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45948.926651273148</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45948.926651273148</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45948.926651273148</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45948.926651273148</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45948.926651273148</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45948.926651273148</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45948.926651273148</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45948.926651273148</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45948.926651273148</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45948.926651273148</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45948.926651273148</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45948.926651273148</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45948.926651273148</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45948.926651273148</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45948.926651273148</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45948.926651273148</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45948.926651273148</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45948.926651273148</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45948.926651273148</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45948.926651273148</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45948.926651273148</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45948.926651273148</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45948.926651273148</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45948.926651273148</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45948.926651273148</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45948.926651273148</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45948.926651273148</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45948.926651273148</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45948.926651273148</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45948.926651273148</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45948.926651273148</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45948.926651273148</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45948.926651273148</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45948.926651273148</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45948.926651273148</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45948.926651273148</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45948.926651273148</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45948.926651273148</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45948.926651273148</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45948.926651273148</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45948.926651273148</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45948.926651273148</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45948.926651273148</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45948.926651273148</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45948.926651273148</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45948.926651273148</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45948.926651273148</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45948.926651273148</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45948.926651273148</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45948.926651273148</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45948.926651273148</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45948.926651273148</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45948.926651273148</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45948.926651273148</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45948.926651273148</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45948.926651273148</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45948.926651273148</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45948.926651273148</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45948.926651273148</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45948.926651273148</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45948.926651273148</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45948.926651273148</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45948.926651273148</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45948.926651273148</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45948.926651273148</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45948.926651273148</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45948.926651273148</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45948.926651273148</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45948.926651273148</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45948.926651273148</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45948.926651273148</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45948.926651273148</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45948.926651273148</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45948.926651273148</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45948.926651273148</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45948.926651273148</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45948.926651273148</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45948.926651273148</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45948.926651273148</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45948.926651273148</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45948.926651273148</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45948.926651273148</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45948.926651273148</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45948.926651273148</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45948.926651273148</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45948.926651273148</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45948.926651273148</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45948.926651273148</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45948.926651273148</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45948.926651273148</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45948.926651273148</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45948.926651273148</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45948.926651273148</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45948.926651273148</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45948.926651273148</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45948.926651273148</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45948.926651273148</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45948.926651273148</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45948.926651273148</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45948.926651273148</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45948.926651273148</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45948.926651273148</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45948.926651273148</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45948.926651273148</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45948.926651273148</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45948.926651273148</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45948.926651273148</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45948.926651273148</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45948.926651273148</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45948.926651273148</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45948.926651273148</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45948.926651273148</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45948.926651273148</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45948.926651273148</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45948.926651273148</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45948.926651273148</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45948.926651273148</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45948.926651273148</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45948.926651273148</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45948.926651273148</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45948.926651273148</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45948.926651273148</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45948.926651273148</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45948.926651273148</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45948.926651273148</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45948.926651273148</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45948.926651273148</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45948.926651273148</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45948.926651273148</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45948.926651273148</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45948.926651273148</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45948.926651273148</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45948.926651273148</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45948.926651273148</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45948.926651273148</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45948.926651273148</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45948.926651273148</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45948.926651273148</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45948.926651273148</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45948.926651273148</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45948.926651273148</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45948.926651273148</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45948.926651273148</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45948.926651273148</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45948.926651273148</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45948.926651273148</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45948.926651273148</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45948.926651273148</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45948.926651273148</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45948.926651273148</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45948.926651273148</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45948.926651273148</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45948.926651273148</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45948.926651273148</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45948.926651273148</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45948.926651273148</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45948.926651273148</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45948.926651273148</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45948.926651273148</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45948.926651273148</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45948.926651273148</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45948.926651273148</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45948.926651273148</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45948.926651273148</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45948.926651273148</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45948.926651273148</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45948.926651273148</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45948.926651273148</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45948.926651273148</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45948.926651273148</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45948.926651273148</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45948.926651273148</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45948.926651273148</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45948.926651273148</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45948.926651273148</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45948.926651273148</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45948.926651273148</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45948.926651273148</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45948.926651273148</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45948.926651273148</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45948.926651273148</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45948.926651273148</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45948.926651273148</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45948.926651273148</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45948.926651273148</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45948.926651273148</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45948.926651273148</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45948.926651273148</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45948.926651273148</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45948.926651273148</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45948.926651273148</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45948.926651273148</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45948.926651273148</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45948.926651273148</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45948.926651273148</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45948.926651273148</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45948.926651273148</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45948.926651273148</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45948.926651273148</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45948.926651273148</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45948.926651273148</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45948.926651273148</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45948.926651273148</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45948.926651273148</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45948.926651273148</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45948.926651273148</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45948.926651273148</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45948.926651273148</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45948.926651273148</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45948.926651273148</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45948.926651273148</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45948.926651273148</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45948.926651273148</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45948.926651273148</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45948.926651273148</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45948.926651273148</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45948.926651273148</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45948.926651273148</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45948.926651273148</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45948.926651273148</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45948.926651273148</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45948.926651273148</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45948.926651273148</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45948.926651273148</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45948.926651273148</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45948.926651273148</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45948.926651273148</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45948.926651273148</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45948.926651273148</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45948.926651273148</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45948.926651273148</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45948.926651273148</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45948.926651273148</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45948.926651273148</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45948.926651273148</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45948.926651273148</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45948.926651273148</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45948.926651273148</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45948.926651273148</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45948.926651273148</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45948.926651273148</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45948.926651273148</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45948.926651273148</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45948.926651273148</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45948.926651273148</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45948.926651273148</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45948.926651273148</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45948.926651273148</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45948.926651273148</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45948.926651273148</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45948.926651273148</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45948.926651273148</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45948.926651273148</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45948.926651273148</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45948.926651273148</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45948.926651273148</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45948.926651273148</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45948.926651273148</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45948.926651273148</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45948.926651273148</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45948.926651273148</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45948.926651273148</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45948.926651273148</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45948.926651273148</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45948.926651273148</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45948.926651273148</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45948.926651273148</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45948.926651273148</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45948.926651273148</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45948.926651273148</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45948.926651273148</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45948.926651273148</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45948.926651273148</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45948.926651273148</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45948.926651273148</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45948.926651273148</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45948.926651273148</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45948.926651273148</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45948.926651273148</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45948.926651273148</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45948.926651273148</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45948.926651273148</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45948.926651273148</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45948.926651273148</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45948.926651273148</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45948.926651273148</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45948.926651273148</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45948.926651273148</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45948.926651273148</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45948.926651273148</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45948.926651273148</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45948.926651273148</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45948.926651273148</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45948.926651273148</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45948.926651273148</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45948.926651273148</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45948.926651273148</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45948.926651273148</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45948.926651273148</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45948.926651273148</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45948.926651273148</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45948.926651273148</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45948.926651273148</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45948.926651273148</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45948.926651273148</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45948.926651273148</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45948.926651273148</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45948.926651273148</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45948.926651273148</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45948.926651273148</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45948.926651273148</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45948.926651273148</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45948.926651273148</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45948.926651273148</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45948.926651273148</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45948.926651273148</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45948.926651273148</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45948.926651273148</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45948.926651273148</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45948.926651273148</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45948.926651273148</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45948.926651273148</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45948.926651273148</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45948.926651273148</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45948.926651273148</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45948.926651273148</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45948.926651273148</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45948.926651273148</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45948.926651273148</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45948.926651273148</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45948.926651273148</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45948.926651273148</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45948.926651273148</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45948.926651273148</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45948.926651273148</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45948.926651273148</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45948.926651273148</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45948.926651273148</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45948.926651273148</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45948.926651273148</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45948.926651273148</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45948.926651273148</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45948.926651273148</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45948.926651273148</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45948.926651273148</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45948.926651273148</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45948.926651273148</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45948.926651273148</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45948.926651273148</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45948.926651273148</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45948.926651273148</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45948.926651273148</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45948.926651273148</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45948.926651273148</v>
      </c>
      <c r="H562" s="165"/>
      <c r="I562" s="164" t="str">
        <f>IFERROR(VLOOKUP(D562,DB!A:F,6,0),"")</f>
        <v/>
      </c>
      <c r="J562" s="164" t="str">
        <f>IFERROR(VLOOKUP(D562,DB!A:G,7,0),"")</f>
        <v/>
      </c>
      <c r="K562" s="164"/>
      <c r="L562" s="164" t="str">
        <f>IFERROR(VLOOKUP(D562,DB!A:I,9,0),"")</f>
        <v/>
      </c>
    </row>
    <row r="563" spans="1:12" ht="15"/>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72" ht="15"/>
    <row r="673" ht="15"/>
    <row r="675" ht="15"/>
    <row r="676" ht="15"/>
    <row r="677" ht="15"/>
    <row r="678" ht="15"/>
    <row r="680" ht="15"/>
    <row r="681" ht="15"/>
    <row r="688" ht="15"/>
    <row r="689" ht="15"/>
    <row r="690" ht="15"/>
    <row r="691" ht="15"/>
    <row r="692" ht="15"/>
    <row r="693" ht="15"/>
    <row r="696" ht="15"/>
    <row r="697" ht="15"/>
    <row r="698" ht="15"/>
    <row r="699" ht="15"/>
    <row r="700" ht="15"/>
    <row r="701" ht="15"/>
    <row r="702" ht="15"/>
    <row r="703" ht="15"/>
    <row r="704" ht="15"/>
    <row r="705" ht="15"/>
    <row r="706" ht="15"/>
    <row r="707"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801" ht="15"/>
    <row r="802" ht="15"/>
    <row r="803" ht="15"/>
    <row r="804" ht="15"/>
    <row r="805" ht="15"/>
    <row r="806" ht="15"/>
    <row r="807" ht="15"/>
    <row r="808" ht="15"/>
    <row r="809" ht="15"/>
    <row r="810"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1" ht="15"/>
    <row r="892" ht="15"/>
    <row r="893" ht="15"/>
    <row r="895" ht="15"/>
    <row r="896"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9" ht="15"/>
    <row r="930" ht="15"/>
    <row r="1100" ht="15"/>
    <row r="1101" ht="15"/>
    <row r="1102" ht="15"/>
    <row r="1103" ht="15"/>
    <row r="1104" ht="15"/>
    <row r="1105"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8" ht="15"/>
    <row r="1169" ht="15"/>
    <row r="1175" ht="15"/>
    <row r="1176" ht="15"/>
    <row r="1178" ht="15"/>
    <row r="1179" ht="15"/>
    <row r="1180" ht="15"/>
    <row r="1181" ht="15"/>
    <row r="1182" ht="15"/>
    <row r="1183" ht="15"/>
    <row r="1184" ht="15"/>
    <row r="1186" ht="15"/>
    <row r="1187" ht="15"/>
    <row r="1188"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69" ht="15"/>
    <row r="1270" ht="15"/>
    <row r="1272" ht="15"/>
    <row r="1273" ht="15"/>
    <row r="1274" ht="15"/>
    <row r="1275" ht="15"/>
    <row r="1276" ht="15"/>
    <row r="1277" ht="15"/>
    <row r="1278" ht="15"/>
    <row r="1279" ht="15"/>
    <row r="1280" ht="15"/>
    <row r="1281" ht="15"/>
    <row r="1282" ht="15"/>
    <row r="1283" ht="15"/>
    <row r="1286" ht="15"/>
    <row r="1287" ht="15"/>
    <row r="1288" ht="15"/>
    <row r="1289" ht="15"/>
    <row r="1290" ht="15"/>
    <row r="1291" ht="15"/>
    <row r="1292" ht="15"/>
    <row r="1294" ht="15"/>
    <row r="1295" ht="15"/>
    <row r="1296" ht="15"/>
    <row r="1297" ht="15"/>
    <row r="1298" ht="15"/>
    <row r="1299" ht="15"/>
    <row r="1300" ht="15"/>
    <row r="1301" ht="15"/>
    <row r="1302" ht="15"/>
    <row r="1303" ht="15"/>
    <row r="1304" ht="15"/>
    <row r="1306" ht="15"/>
    <row r="1307" ht="15"/>
    <row r="1308" ht="15"/>
    <row r="1309" ht="15"/>
    <row r="1310" ht="15"/>
    <row r="1311" ht="15"/>
    <row r="1312" ht="15"/>
    <row r="1313" ht="15"/>
    <row r="1314" ht="15"/>
    <row r="1315" ht="15"/>
    <row r="1323" ht="15"/>
    <row r="1324" ht="15"/>
    <row r="1327" ht="15"/>
    <row r="1328" ht="15"/>
    <row r="1329" ht="15"/>
    <row r="1330" ht="15"/>
    <row r="1331" ht="15"/>
    <row r="1332" ht="15"/>
    <row r="1333" ht="15"/>
    <row r="1334" ht="15"/>
    <row r="1337"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6"/>
  <sheetViews>
    <sheetView workbookViewId="0">
      <selection activeCell="K5" sqref="K5"/>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39072</v>
      </c>
      <c r="B2" s="143" t="s">
        <v>5398</v>
      </c>
      <c r="C2" s="142">
        <v>1</v>
      </c>
      <c r="D2" s="143" t="s">
        <v>34463</v>
      </c>
      <c r="E2" s="142" t="s">
        <v>39073</v>
      </c>
      <c r="F2" s="144">
        <v>45926.772847222222</v>
      </c>
      <c r="G2" s="145">
        <f ca="1">IFERROR(NOW()-F2,"-")</f>
        <v>22.153804050925828</v>
      </c>
      <c r="H2" s="146">
        <v>45927.449074074102</v>
      </c>
      <c r="I2" s="143" t="str">
        <f>IFERROR(VLOOKUP(D2,DB!A:F,6,0),"")</f>
        <v>SCECO</v>
      </c>
      <c r="J2" s="143" t="str">
        <f>IFERROR(VLOOKUP(D2,DB!A:G,7,0),"")</f>
        <v>Weak</v>
      </c>
      <c r="K2" s="142" t="s">
        <v>39074</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39075</v>
      </c>
      <c r="B3" s="143" t="str">
        <f>IFERROR(VLOOKUP(D3,DB!A:K,11,0),"")</f>
        <v>R6</v>
      </c>
      <c r="C3" s="142">
        <v>1</v>
      </c>
      <c r="D3" s="143" t="s">
        <v>34282</v>
      </c>
      <c r="E3" s="142" t="s">
        <v>38964</v>
      </c>
      <c r="F3" s="146">
        <v>45939.529062499998</v>
      </c>
      <c r="G3" s="145">
        <f ca="1">IFERROR(NOW()-F3,"-")</f>
        <v>9.3975887731503462</v>
      </c>
      <c r="H3" s="146">
        <v>45927.987534722219</v>
      </c>
      <c r="I3" s="143" t="str">
        <f>IFERROR(VLOOKUP(D3,DB!A:F,6,0),"")</f>
        <v>SCECO</v>
      </c>
      <c r="J3" s="143" t="str">
        <f>IFERROR(VLOOKUP(D3,DB!A:G,7,0),"")</f>
        <v>Vandalized</v>
      </c>
      <c r="K3" s="142" t="s">
        <v>39076</v>
      </c>
      <c r="L3" s="143" t="str">
        <f>IFERROR(VLOOKUP(D3,DB!A:I,9,0),"")</f>
        <v>Latis</v>
      </c>
    </row>
    <row r="4" spans="1:16383" s="112" customFormat="1" ht="31.5" customHeight="1">
      <c r="A4" s="142" t="s">
        <v>39077</v>
      </c>
      <c r="B4" s="142" t="str">
        <f>IFERROR(VLOOKUP(D4,DB!A:K,11,0),"")</f>
        <v>R6</v>
      </c>
      <c r="C4" s="142">
        <v>1</v>
      </c>
      <c r="D4" s="142" t="s">
        <v>34126</v>
      </c>
      <c r="E4" s="142" t="s">
        <v>38964</v>
      </c>
      <c r="F4" s="146">
        <v>45948.910879629628</v>
      </c>
      <c r="G4" s="145">
        <f ca="1">IFERROR(NOW()-F4,"-")</f>
        <v>1.5771643520565704E-2</v>
      </c>
      <c r="H4" s="146">
        <v>45948.903344907405</v>
      </c>
      <c r="I4" s="142" t="str">
        <f>IFERROR(VLOOKUP(D4,DB!A:F,6,0),"")</f>
        <v>SCECO</v>
      </c>
      <c r="J4" s="142" t="str">
        <f>IFERROR(VLOOKUP(D4,DB!A:G,7,0),"")</f>
        <v>Vandalized</v>
      </c>
      <c r="K4" s="142" t="s">
        <v>39078</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06"/>
      <c r="B5" s="105" t="str">
        <f>IFERROR(VLOOKUP(D5,DB!A:K,11,0),"")</f>
        <v/>
      </c>
      <c r="C5" s="107"/>
      <c r="D5" s="105"/>
      <c r="E5" s="108"/>
      <c r="F5" s="109"/>
      <c r="G5" s="78">
        <f ca="1">IFERROR(NOW()-F5,"-")</f>
        <v>45948.926651273148</v>
      </c>
      <c r="H5" s="109"/>
      <c r="I5" s="105" t="str">
        <f>IFERROR(VLOOKUP(D5,DB!A:F,6,0),"")</f>
        <v/>
      </c>
      <c r="J5" s="104" t="str">
        <f>IFERROR(VLOOKUP(D5,DB!A:G,7,0),"")</f>
        <v/>
      </c>
      <c r="K5" s="110"/>
      <c r="L5" s="111" t="str">
        <f>IFERROR(VLOOKUP(D5,DB!A:I,9,0),"")</f>
        <v/>
      </c>
    </row>
    <row r="6" spans="1:16383" ht="31.5" customHeight="1">
      <c r="A6" s="106"/>
      <c r="B6" s="105" t="str">
        <f>IFERROR(VLOOKUP(D6,DB!A:K,11,0),"")</f>
        <v/>
      </c>
      <c r="C6" s="107"/>
      <c r="D6" s="105"/>
      <c r="E6" s="108"/>
      <c r="F6" s="109"/>
      <c r="G6" s="78">
        <f ca="1">IFERROR(NOW()-F6,"-")</f>
        <v>45948.926651273148</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45948.926651273148</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45948.926651273148</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45948.926651273148</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45948.926651273148</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45948.926651273148</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45948.926651273148</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45948.926651273148</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45948.926651273148</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45948.926651273148</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45948.926651273148</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45948.926651273148</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45948.926651273148</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45948.926651273148</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45948.926651273148</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45948.926651273148</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45948.926651273148</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45948.926651273148</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45948.926651273148</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45948.926651273148</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45948.926651273148</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45948.926651273148</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45948.926651273148</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45948.926651273148</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45948.926651273148</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45948.926651273148</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45948.926651273148</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45948.926651273148</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45948.926651273148</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45948.926651273148</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45948.926651273148</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45948.926651273148</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45948.926651273148</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45948.926651273148</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45948.926651273148</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45948.926651273148</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45948.926651273148</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45948.926651273148</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45948.926651273148</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45948.926651273148</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45948.926651273148</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45948.926651273148</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45948.926651273148</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45948.926651273148</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45948.926651273148</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45948.926651273148</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45948.926651273148</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45948.926651273148</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45948.926651273148</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45948.926651273148</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45948.926651273148</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45948.926651273148</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45948.926651273148</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45948.926651273148</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45948.926651273148</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45948.926651273148</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45948.926651273148</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45948.926651273148</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45948.926651273148</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45948.926651273148</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45948.926651273148</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45948.926651273148</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45948.926651273148</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45948.926651273148</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45948.926651273148</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45948.926651273148</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45948.926651273148</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45948.926651273148</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45948.926651273148</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45948.926651273148</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45948.926651273148</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45948.926651273148</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45948.926651273148</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45948.926651273148</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45948.926651273148</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45948.926651273148</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45948.926651273148</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45948.926651273148</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45948.926651273148</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45948.926651273148</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45948.926651273148</v>
      </c>
      <c r="H86" s="109"/>
      <c r="I86" s="105" t="str">
        <f>IFERROR(VLOOKUP(D86,DB!A:F,6,0),"")</f>
        <v/>
      </c>
      <c r="J86" s="104" t="str">
        <f>IFERROR(VLOOKUP(D86,DB!A:G,7,0),"")</f>
        <v/>
      </c>
      <c r="K86" s="110"/>
      <c r="L86" s="111" t="str">
        <f>IFERROR(VLOOKUP(D86,DB!A:I,9,0),"")</f>
        <v/>
      </c>
    </row>
  </sheetData>
  <dataValidations count="2">
    <dataValidation allowBlank="1" showInputMessage="1" showErrorMessage="1" sqref="E1" xr:uid="{380493DB-286A-4683-AF55-C78F04945A49}"/>
    <dataValidation type="list" allowBlank="1" showInputMessage="1" showErrorMessage="1" sqref="E3:E8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2025-10-18T19:15:53Z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