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695" documentId="13_ncr:1_{F6CB121F-512D-4AA6-A0C1-0FB36C537598}" xr6:coauthVersionLast="47" xr6:coauthVersionMax="47" xr10:uidLastSave="{2322C4D0-1FBA-4862-9CCB-0A058F742087}"/>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0" i="5" l="1"/>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G5"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I2" i="6"/>
  <c r="L2" i="6"/>
  <c r="J2" i="6"/>
  <c r="L4" i="5"/>
  <c r="L5" i="5"/>
  <c r="J4" i="5"/>
  <c r="J5" i="5"/>
  <c r="I4" i="5"/>
  <c r="I5" i="5"/>
  <c r="B4" i="5"/>
  <c r="B5"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alcChain>
</file>

<file path=xl/sharedStrings.xml><?xml version="1.0" encoding="utf-8"?>
<sst xmlns="http://schemas.openxmlformats.org/spreadsheetml/2006/main" count="178578" uniqueCount="39075">
  <si>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</si>
  <si>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</si>
  <si>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</si>
  <si>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</si>
  <si>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</si>
  <si>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</si>
  <si>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</si>
  <si>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</si>
  <si>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</si>
  <si>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</si>
  <si>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</si>
  <si>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</si>
  <si>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</si>
  <si>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</si>
  <si>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</si>
  <si>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</si>
  <si>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</si>
  <si>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</si>
  <si>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</si>
  <si>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</si>
  <si>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</si>
  <si>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</si>
  <si>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</si>
  <si>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</si>
  <si>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</si>
  <si>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</si>
  <si>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</si>
  <si>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</si>
  <si>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</si>
  <si>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</si>
  <si>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</si>
  <si>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</si>
  <si>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</si>
  <si>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</si>
  <si>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</si>
  <si>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</si>
  <si>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</si>
  <si>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</si>
  <si>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</si>
  <si>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</si>
  <si>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</si>
  <si>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</si>
  <si>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</si>
  <si>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</si>
  <si>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</si>
  <si>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</si>
  <si>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</si>
  <si>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</si>
  <si>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</si>
  <si>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</si>
  <si>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</si>
  <si>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</si>
  <si>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</si>
  <si>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</si>
  <si>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</si>
  <si>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</si>
  <si>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</si>
  <si>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</si>
  <si>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</si>
  <si>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</si>
  <si>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</si>
  <si>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</si>
  <si>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</si>
  <si>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</si>
  <si>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</si>
  <si>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</si>
  <si>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</si>
  <si>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</si>
  <si>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</si>
  <si>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</si>
  <si>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</si>
  <si>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</si>
  <si>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</si>
  <si>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</si>
  <si>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</si>
  <si>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</si>
  <si>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</si>
  <si>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</si>
  <si>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</si>
  <si>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</si>
  <si>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</si>
  <si>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</si>
  <si>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</si>
  <si>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</si>
  <si>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</si>
  <si>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</si>
  <si>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</si>
  <si>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</si>
  <si>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</si>
  <si>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</si>
  <si>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</si>
  <si>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</si>
  <si>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</si>
  <si>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</si>
  <si>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</si>
  <si>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</si>
  <si>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</si>
  <si>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</si>
  <si>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</si>
  <si>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</si>
  <si>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</si>
  <si>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</si>
  <si>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</si>
  <si>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</si>
  <si>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</si>
  <si>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</si>
  <si>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</si>
  <si>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</si>
  <si>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</si>
  <si>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</si>
  <si>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</si>
  <si>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</si>
  <si>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</si>
  <si>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</si>
  <si>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</si>
  <si>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</si>
  <si>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</si>
  <si>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</si>
  <si>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</si>
  <si>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</si>
  <si>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</si>
  <si>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</si>
  <si>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</si>
  <si>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</si>
  <si>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</si>
  <si>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</si>
  <si>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</si>
  <si>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</si>
  <si>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</si>
  <si>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</si>
  <si>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</si>
  <si>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</si>
  <si>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</si>
  <si>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</si>
  <si>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</si>
  <si>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</si>
  <si>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</si>
  <si>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</si>
  <si>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</si>
  <si>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</si>
  <si>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</si>
  <si>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</si>
  <si>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</si>
  <si>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</si>
  <si>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</si>
  <si>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</si>
  <si>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</si>
  <si>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</si>
  <si>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</si>
  <si>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</si>
  <si>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</si>
  <si>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</si>
  <si>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</si>
  <si>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</si>
  <si>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</si>
  <si>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</si>
  <si>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</si>
  <si>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</si>
  <si>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</si>
  <si>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</si>
  <si>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</si>
  <si>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</si>
  <si>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</si>
  <si>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</si>
  <si>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</si>
  <si>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</si>
  <si>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</si>
  <si>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</si>
  <si>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</si>
  <si>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</si>
  <si>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</si>
  <si>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</si>
  <si>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</si>
  <si>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</si>
  <si>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</si>
  <si>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</si>
  <si>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</si>
  <si>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</si>
  <si>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</si>
  <si>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</si>
  <si>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</si>
  <si>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</si>
  <si>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</si>
  <si>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</si>
  <si>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</si>
  <si>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</si>
  <si>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</si>
  <si>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</si>
  <si>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</si>
  <si>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</si>
  <si>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</si>
  <si>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</si>
  <si>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</si>
  <si>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</si>
  <si>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</si>
  <si>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</si>
  <si>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</si>
  <si>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</si>
  <si>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</si>
  <si>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</si>
  <si>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</si>
  <si>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</si>
  <si>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</si>
  <si>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</si>
  <si>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</si>
  <si>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</si>
  <si>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</si>
  <si>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</si>
  <si>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</si>
  <si>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</si>
  <si>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</si>
  <si>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</si>
  <si>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</si>
  <si>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</si>
  <si>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</si>
  <si>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</si>
  <si>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</si>
  <si>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</si>
  <si>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</si>
  <si>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</si>
  <si>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</si>
  <si>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</si>
  <si>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</si>
  <si>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</si>
  <si>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</si>
  <si>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</si>
  <si>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</si>
  <si>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</si>
  <si>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</si>
  <si>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</si>
  <si>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</si>
  <si>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</si>
  <si>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</si>
  <si>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</si>
  <si>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</si>
  <si>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</si>
  <si>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</si>
  <si>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</si>
  <si>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</si>
  <si>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</si>
  <si>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</si>
  <si>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</si>
  <si>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</si>
  <si>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</si>
  <si>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</si>
  <si>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</si>
  <si>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</si>
  <si>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</si>
  <si>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</si>
  <si>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</si>
  <si>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</si>
  <si>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</si>
  <si>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</si>
  <si>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</si>
  <si>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</si>
  <si>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</si>
  <si>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</si>
  <si>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</si>
  <si>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</si>
  <si>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</si>
  <si>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</si>
  <si>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</si>
  <si>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</si>
  <si>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</si>
  <si>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</si>
  <si>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</si>
  <si>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</si>
  <si>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</si>
  <si>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</si>
  <si>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</si>
  <si>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</si>
  <si>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</si>
  <si>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</si>
  <si>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</si>
  <si>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</si>
  <si>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</si>
  <si>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</si>
  <si>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</si>
  <si>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</si>
  <si>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</si>
  <si>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</si>
  <si>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</si>
  <si>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</si>
  <si>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</si>
  <si>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</si>
  <si>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</si>
  <si>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</si>
  <si>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</si>
  <si>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</si>
  <si>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</si>
  <si>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</si>
  <si>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</si>
  <si>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</si>
  <si>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</si>
  <si>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</si>
  <si>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</si>
  <si>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</si>
  <si>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</si>
  <si>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</si>
  <si>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</si>
  <si>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</si>
  <si>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</si>
  <si>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</si>
  <si>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</si>
  <si>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</si>
  <si>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</si>
  <si>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</si>
  <si>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</si>
  <si>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</si>
  <si>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</si>
  <si>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</si>
  <si>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</si>
  <si>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</si>
  <si>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</si>
  <si>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</si>
  <si>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</si>
  <si>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</si>
  <si>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</si>
  <si>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</si>
  <si>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</si>
  <si>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</si>
  <si>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</si>
  <si>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</si>
  <si>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</si>
  <si>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</si>
  <si>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</si>
  <si>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</si>
  <si>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</si>
  <si>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</si>
  <si>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</si>
  <si>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</si>
  <si>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</si>
  <si>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</si>
  <si>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</si>
  <si>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</si>
  <si>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</si>
  <si>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</si>
  <si>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</si>
  <si>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</si>
  <si>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</si>
  <si>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</si>
  <si>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</si>
  <si>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</si>
  <si>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</si>
  <si>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</si>
  <si>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</si>
  <si>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</si>
  <si>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</si>
  <si>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</si>
  <si>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</si>
  <si>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</si>
  <si>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</si>
  <si>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</si>
  <si>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</si>
  <si>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</si>
  <si>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</si>
  <si>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</si>
  <si>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</si>
  <si>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</si>
  <si>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</si>
  <si>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</si>
  <si>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</si>
  <si>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</si>
  <si>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</si>
  <si>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</si>
  <si>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</si>
  <si>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</si>
  <si>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</si>
  <si>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</si>
  <si>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</si>
  <si>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</si>
  <si>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</si>
  <si>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</si>
  <si>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</si>
  <si>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</si>
  <si>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</si>
  <si>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</si>
  <si>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</si>
  <si>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</si>
  <si>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</si>
  <si>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</si>
  <si>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</si>
  <si>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</si>
  <si>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</si>
  <si>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</si>
  <si>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</si>
  <si>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</si>
  <si>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</si>
  <si>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</si>
  <si>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</si>
  <si>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</si>
  <si>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</si>
  <si>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</si>
  <si>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</si>
  <si>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</si>
  <si>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</si>
  <si>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</si>
  <si>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</si>
  <si>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</si>
  <si>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</si>
  <si>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</si>
  <si>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</si>
  <si>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</si>
  <si>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</si>
  <si>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</si>
  <si>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</si>
  <si>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</si>
  <si>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</si>
  <si>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</si>
  <si>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</si>
  <si>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</si>
  <si>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</si>
  <si>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</si>
  <si>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</si>
  <si>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</si>
  <si>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</si>
  <si>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</si>
  <si>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</si>
  <si>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</si>
  <si>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</si>
  <si>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</si>
  <si>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</si>
  <si>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</si>
  <si>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</si>
  <si>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</si>
  <si>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</si>
  <si>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</si>
  <si>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</si>
  <si>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</si>
  <si>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</si>
  <si>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</si>
  <si>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</si>
  <si>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</si>
  <si>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</si>
  <si>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</si>
  <si>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</si>
  <si>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</si>
  <si>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</si>
  <si>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</si>
  <si>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</si>
  <si>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</si>
  <si>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</si>
  <si>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</si>
  <si>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</si>
  <si>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</si>
  <si>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</si>
  <si>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</si>
  <si>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</si>
  <si>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</si>
  <si>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</si>
  <si>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</si>
  <si>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</si>
  <si>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</si>
  <si>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</si>
  <si>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</si>
  <si>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</si>
  <si>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</si>
  <si>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</si>
  <si>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</si>
  <si>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</si>
  <si>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</si>
  <si>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</si>
  <si>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</si>
  <si>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</si>
  <si>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</si>
  <si>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</si>
  <si>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</si>
  <si>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</si>
  <si>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</si>
  <si>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</si>
  <si>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</si>
  <si>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</si>
  <si>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</si>
  <si>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</si>
  <si>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</si>
  <si>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</si>
  <si>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</si>
  <si>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</si>
  <si>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</si>
  <si>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</si>
  <si>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</si>
  <si>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</si>
  <si>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</si>
  <si>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</si>
  <si>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</si>
  <si>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</si>
  <si>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</si>
  <si>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</si>
  <si>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</si>
  <si>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</si>
  <si>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</si>
  <si>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</si>
  <si>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</si>
  <si>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</si>
  <si>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</si>
  <si>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</si>
  <si>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</si>
  <si>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</si>
  <si>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</si>
  <si>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</si>
  <si>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</si>
  <si>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</si>
  <si>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</si>
  <si>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</si>
  <si>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</si>
  <si>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</si>
  <si>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</si>
  <si>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</si>
  <si>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</si>
  <si>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</si>
  <si>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</si>
  <si>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</si>
  <si>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</si>
  <si>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</si>
  <si>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</si>
  <si>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</si>
  <si>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</si>
  <si>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</si>
  <si>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</si>
  <si>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</si>
  <si>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</si>
  <si>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</si>
  <si>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</si>
  <si>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</si>
  <si>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</si>
  <si>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</si>
  <si>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</si>
  <si>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</si>
  <si>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</si>
  <si>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</si>
  <si>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</si>
  <si>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</si>
  <si>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</si>
  <si>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</si>
  <si>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</si>
  <si>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</si>
  <si>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</si>
  <si>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</si>
  <si>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</si>
  <si>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</si>
  <si>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</si>
  <si>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</si>
  <si>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</si>
  <si>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</si>
  <si>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</si>
  <si>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</si>
  <si>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</si>
  <si>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</si>
  <si>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</si>
  <si>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</si>
  <si>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</si>
  <si>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</si>
  <si>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</si>
  <si>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</si>
  <si>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</si>
  <si>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</si>
  <si>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</si>
  <si>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</si>
  <si>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</si>
  <si>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</si>
  <si>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</si>
  <si>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</si>
  <si>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</si>
  <si>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</si>
  <si>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</si>
  <si>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</si>
  <si>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</si>
  <si>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</si>
  <si>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</si>
  <si>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</si>
  <si>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</si>
  <si>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</si>
  <si>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</si>
  <si>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</si>
  <si>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</si>
  <si>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</si>
  <si>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</si>
  <si>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</si>
  <si>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</si>
  <si>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</si>
  <si>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</si>
  <si>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</si>
  <si>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</si>
  <si>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</si>
  <si>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</si>
  <si>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</si>
  <si>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</si>
  <si>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</si>
  <si>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</si>
  <si>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</si>
  <si>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</si>
  <si>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</si>
  <si>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</si>
  <si>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</si>
  <si>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</si>
  <si>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</si>
  <si>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</si>
  <si>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</si>
  <si>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</si>
  <si>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</si>
  <si>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</si>
  <si>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</si>
  <si>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</si>
  <si>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</si>
  <si>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</si>
  <si>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</si>
  <si>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</si>
  <si>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</si>
  <si>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</si>
  <si>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</si>
  <si>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</si>
  <si>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</si>
  <si>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</si>
  <si>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</si>
  <si>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</si>
  <si>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</si>
  <si>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</si>
  <si>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</si>
  <si>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</si>
  <si>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</si>
  <si>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</si>
  <si>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</si>
  <si>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</si>
  <si>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</si>
  <si>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</si>
  <si>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</si>
  <si>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</si>
  <si>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</si>
  <si>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</si>
  <si>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</si>
  <si>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</si>
  <si>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</si>
  <si>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</si>
  <si>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</si>
  <si>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</si>
  <si>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</si>
  <si>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</si>
  <si>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</si>
  <si>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</si>
  <si>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</si>
  <si>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</si>
  <si>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</si>
  <si>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</si>
  <si>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</si>
  <si>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</si>
  <si>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</si>
  <si>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</si>
  <si>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</si>
  <si>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</si>
  <si>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</si>
  <si>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</si>
  <si>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</si>
  <si>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</si>
  <si>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</si>
  <si>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</si>
  <si>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</si>
  <si>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</si>
  <si>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</si>
  <si>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</si>
  <si>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</si>
  <si>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</si>
  <si>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</si>
  <si>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</si>
  <si>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</si>
  <si>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</si>
  <si>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</si>
  <si>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</si>
  <si>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</si>
  <si>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</si>
  <si>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</si>
  <si>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</si>
  <si>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</si>
  <si>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</si>
  <si>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</si>
  <si>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</si>
  <si>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</si>
  <si>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</si>
  <si>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</si>
  <si>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</si>
  <si>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</si>
  <si>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</si>
  <si>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</si>
  <si>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</si>
  <si>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</si>
  <si>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</si>
  <si>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</si>
  <si>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</si>
  <si>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</si>
  <si>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</si>
  <si>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</si>
  <si>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</si>
  <si>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</si>
  <si>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</si>
  <si>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</si>
  <si>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</si>
  <si>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</si>
  <si>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</si>
  <si>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</si>
  <si>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</si>
  <si>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</si>
  <si>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</si>
  <si>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</si>
  <si>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</si>
  <si>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</si>
  <si>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</si>
  <si>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</si>
  <si>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</si>
  <si>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</si>
  <si>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</si>
  <si>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</si>
  <si>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</si>
  <si>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</si>
  <si>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</si>
  <si>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</si>
  <si>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</si>
  <si>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</si>
  <si>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</si>
  <si>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</si>
  <si>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</si>
  <si>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</si>
  <si>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</si>
  <si>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</si>
  <si>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</si>
  <si>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</si>
  <si>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</si>
  <si>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</si>
  <si>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</si>
  <si>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</si>
  <si>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</si>
  <si>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</si>
  <si>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</si>
  <si>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</si>
  <si>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</si>
  <si>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</si>
  <si>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</si>
  <si>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</si>
  <si>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</si>
  <si>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</si>
  <si>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</si>
  <si>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</si>
  <si>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</si>
  <si>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</si>
  <si>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</si>
  <si>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</si>
  <si>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</si>
  <si>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</si>
  <si>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</si>
  <si>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</si>
  <si>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</si>
  <si>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</si>
  <si>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</si>
  <si>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</si>
  <si>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</si>
  <si>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</si>
  <si>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</si>
  <si>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</si>
  <si>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</si>
  <si>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</si>
  <si>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</si>
  <si>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</si>
  <si>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</si>
  <si>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</si>
  <si>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</si>
  <si>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</si>
  <si>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</si>
  <si>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</si>
  <si>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</si>
  <si>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</si>
  <si>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</si>
  <si>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</si>
  <si>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</si>
  <si>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</si>
  <si>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</si>
  <si>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</si>
  <si>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</si>
  <si>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</si>
  <si>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</si>
  <si>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</si>
  <si>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</si>
  <si>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</si>
  <si>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</si>
  <si>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</si>
  <si>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</si>
  <si>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</si>
  <si>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</si>
  <si>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</si>
  <si>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</si>
  <si>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</si>
  <si>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</si>
  <si>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</si>
  <si>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</si>
  <si>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</si>
  <si>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</si>
  <si>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</si>
  <si>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</si>
  <si>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</si>
  <si>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</si>
  <si>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</si>
  <si>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</si>
  <si>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</si>
  <si>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</si>
  <si>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</si>
  <si>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</si>
  <si>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</si>
  <si>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</si>
  <si>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</si>
  <si>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</si>
  <si>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</si>
  <si>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</si>
  <si>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</si>
  <si>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</si>
  <si>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</si>
  <si>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</si>
  <si>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</si>
  <si>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</si>
  <si>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</si>
  <si>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</si>
  <si>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</si>
  <si>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</si>
  <si>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</si>
  <si>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</si>
  <si>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</si>
  <si>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</si>
  <si>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</si>
  <si>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</si>
  <si>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</si>
  <si>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</si>
  <si>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</si>
  <si>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</si>
  <si>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</si>
  <si>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</si>
  <si>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</si>
  <si>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</si>
  <si>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</si>
  <si>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</si>
  <si>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</si>
  <si>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</si>
  <si>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</si>
  <si>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</si>
  <si>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</si>
  <si>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</si>
  <si>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</si>
  <si>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</si>
  <si>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</si>
  <si>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</si>
  <si>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</si>
  <si>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</si>
  <si>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</si>
  <si>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</si>
  <si>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</si>
  <si>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</si>
  <si>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</si>
  <si>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</si>
  <si>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</si>
  <si>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</si>
  <si>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</si>
  <si>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</si>
  <si>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</si>
  <si>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</si>
  <si>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</si>
  <si>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</si>
  <si>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</si>
  <si>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</si>
  <si>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</si>
  <si>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</si>
  <si>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</si>
  <si>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</si>
  <si>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</si>
  <si>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</si>
  <si>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</si>
  <si>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</si>
  <si>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</si>
  <si>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</si>
  <si>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</si>
  <si>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</si>
  <si>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</si>
  <si>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</si>
  <si>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</si>
  <si>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</si>
  <si>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</si>
  <si>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</si>
  <si>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</si>
  <si>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</si>
  <si>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</si>
  <si>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</si>
  <si>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</si>
  <si>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</si>
  <si>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</si>
  <si>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</si>
  <si>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</si>
  <si>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</si>
  <si>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</si>
  <si>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</si>
  <si>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</si>
  <si>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</si>
  <si>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</si>
  <si>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</si>
  <si>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</si>
  <si>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</si>
  <si>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</si>
  <si>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</si>
  <si>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</si>
  <si>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</si>
  <si>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</si>
  <si>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</si>
  <si>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</si>
  <si>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</si>
  <si>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</si>
  <si>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</si>
  <si>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</si>
  <si>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</si>
  <si>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</si>
  <si>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</si>
  <si>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</si>
  <si>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</si>
  <si>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</si>
  <si>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</si>
  <si>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</si>
  <si>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</si>
  <si>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</si>
  <si>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</si>
  <si>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</si>
  <si>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</si>
  <si>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</si>
  <si>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</si>
  <si>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</si>
  <si>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</si>
  <si>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</si>
  <si>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</si>
  <si>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</si>
  <si>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</si>
  <si>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</si>
  <si>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</si>
  <si>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</si>
  <si>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</si>
  <si>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</si>
  <si>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</si>
  <si>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</si>
  <si>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</si>
  <si>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</si>
  <si>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</si>
  <si>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</si>
  <si>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</si>
  <si>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</si>
  <si>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</si>
  <si>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</si>
  <si>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</si>
  <si>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</si>
  <si>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</si>
  <si>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</si>
  <si>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</si>
  <si>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</si>
  <si>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</si>
  <si>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</si>
  <si>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</si>
  <si>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</si>
  <si>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</si>
  <si>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</si>
  <si>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</si>
  <si>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</si>
  <si>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</si>
  <si>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</si>
  <si>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</si>
  <si>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</si>
  <si>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</si>
  <si>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</si>
  <si>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</si>
  <si>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</si>
  <si>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</si>
  <si>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</si>
  <si>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</si>
  <si>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</si>
  <si>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</si>
  <si>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</si>
  <si>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</si>
  <si>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</si>
  <si>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</si>
  <si>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</si>
  <si>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</si>
  <si>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</si>
  <si>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</si>
  <si>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</si>
  <si>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</si>
  <si>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</si>
  <si>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</si>
  <si>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</si>
  <si>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</si>
  <si>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</si>
  <si>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</si>
  <si>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</si>
  <si>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</si>
  <si>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</si>
  <si>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</si>
  <si>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</si>
  <si>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</si>
  <si>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</si>
  <si>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</si>
  <si>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</si>
  <si>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</si>
  <si>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</si>
  <si>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</si>
  <si>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</si>
  <si>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</si>
  <si>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</si>
  <si>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</si>
  <si>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</si>
  <si>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</si>
  <si>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</si>
  <si>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</si>
  <si>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</si>
  <si>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</si>
  <si>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</si>
  <si>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</si>
  <si>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</si>
  <si>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</si>
  <si>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</si>
  <si>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</si>
  <si>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</si>
  <si>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</si>
  <si>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</si>
  <si>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</si>
  <si>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</si>
  <si>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</si>
  <si>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</si>
  <si>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</si>
  <si>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</si>
  <si>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</si>
  <si>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</si>
  <si>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</si>
  <si>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</si>
  <si>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</si>
  <si>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</si>
  <si>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</si>
  <si>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</si>
  <si>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</si>
  <si>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</si>
  <si>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</si>
  <si>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</si>
  <si>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</si>
  <si>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</si>
  <si>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</si>
  <si>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</si>
  <si>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</si>
  <si>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</si>
  <si>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</si>
  <si>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</si>
  <si>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</si>
  <si>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</si>
  <si>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</si>
  <si>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</si>
  <si>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</si>
  <si>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</si>
  <si>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</si>
  <si>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</si>
  <si>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</si>
  <si>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</si>
  <si>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</si>
  <si>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</si>
  <si>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</si>
  <si>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</si>
  <si>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</si>
  <si>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</si>
  <si>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</si>
  <si>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</si>
  <si>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</si>
  <si>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</si>
  <si>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</si>
  <si>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</si>
  <si>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</si>
  <si>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</si>
  <si>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</si>
  <si>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</si>
  <si>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</si>
  <si>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</si>
  <si>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</si>
  <si>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</si>
  <si>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</si>
  <si>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</si>
  <si>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</si>
  <si>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</si>
  <si>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</si>
  <si>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</si>
  <si>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</si>
  <si>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</si>
  <si>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</si>
  <si>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</si>
  <si>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</si>
  <si>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</si>
  <si>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</si>
  <si>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</si>
  <si>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</si>
  <si>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</si>
  <si>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</si>
  <si>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</si>
  <si>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</si>
  <si>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</si>
  <si>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</si>
  <si>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</si>
  <si>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</si>
  <si>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</si>
  <si>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</si>
  <si>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</si>
  <si>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</si>
  <si>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</si>
  <si>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</si>
  <si>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</si>
  <si>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</si>
  <si>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</si>
  <si>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</si>
  <si>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</si>
  <si>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</si>
  <si>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</si>
  <si>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</si>
  <si>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</si>
  <si>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</si>
  <si>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</si>
  <si>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</si>
  <si>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</si>
  <si>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</si>
  <si>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</si>
  <si>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</si>
  <si>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</si>
  <si>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</si>
  <si>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</si>
  <si>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</si>
  <si>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</si>
  <si>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</si>
  <si>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</si>
  <si>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</si>
  <si>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</si>
  <si>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</si>
  <si>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</si>
  <si>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</si>
  <si>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</si>
  <si>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</si>
  <si>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</si>
  <si>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</si>
  <si>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</si>
  <si>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</si>
  <si>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</si>
  <si>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</si>
  <si>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</si>
  <si>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</si>
  <si>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</si>
  <si>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</si>
  <si>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</si>
  <si>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</si>
  <si>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</si>
  <si>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</si>
  <si>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</si>
  <si>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</si>
  <si>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</si>
  <si>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</si>
  <si>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</si>
  <si>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</si>
  <si>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</si>
  <si>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</si>
  <si>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</si>
  <si>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</si>
  <si>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</si>
  <si>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</si>
  <si>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</si>
  <si>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</si>
  <si>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</si>
  <si>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</si>
  <si>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</si>
  <si>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</si>
  <si>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</si>
  <si>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</si>
  <si>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</si>
  <si>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</si>
  <si>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</si>
  <si>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</si>
  <si>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</si>
  <si>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</si>
  <si>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</si>
  <si>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</si>
  <si>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</si>
  <si>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</si>
  <si>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</si>
  <si>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</si>
  <si>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</si>
  <si>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</si>
  <si>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</si>
  <si>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</si>
  <si>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</si>
  <si>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</si>
  <si>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</si>
  <si>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</si>
  <si>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</si>
  <si>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</si>
  <si>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</si>
  <si>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</si>
  <si>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</si>
  <si>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</si>
  <si>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</si>
  <si>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</si>
  <si>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</si>
  <si>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</si>
  <si>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</si>
  <si>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</si>
  <si>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</si>
  <si>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</si>
  <si>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</si>
  <si>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</si>
  <si>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</si>
  <si>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</si>
  <si>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</si>
  <si>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</si>
  <si>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</si>
  <si>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</si>
  <si>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</si>
  <si>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</si>
  <si>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</si>
  <si>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</si>
  <si>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</si>
  <si>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</si>
  <si>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</si>
  <si>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</si>
  <si>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</si>
  <si>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</si>
  <si>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</si>
  <si>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</si>
  <si>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</si>
  <si>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</si>
  <si>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</si>
  <si>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</si>
  <si>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</si>
  <si>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</si>
  <si>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</si>
  <si>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</si>
  <si>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</si>
  <si>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</si>
  <si>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</si>
  <si>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</si>
  <si>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</si>
  <si>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</si>
  <si>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</si>
  <si>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</si>
  <si>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</si>
  <si>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</si>
  <si>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</si>
  <si>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</si>
  <si>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</si>
  <si>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</si>
  <si>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</si>
  <si>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</si>
  <si>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</si>
  <si>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</si>
  <si>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</si>
  <si>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</si>
  <si>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</si>
  <si>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</si>
  <si>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</si>
  <si>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</si>
  <si>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</si>
  <si>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</si>
  <si>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</si>
  <si>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</si>
  <si>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</si>
  <si>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</si>
  <si>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</si>
  <si>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</si>
  <si>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</si>
  <si>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</si>
  <si>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</si>
  <si>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</si>
  <si>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</si>
  <si>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</si>
  <si>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</si>
  <si>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</si>
  <si>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</si>
  <si>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</si>
  <si>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</si>
  <si>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</si>
  <si>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</si>
  <si>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</si>
  <si>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</si>
  <si>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</si>
  <si>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</si>
  <si>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</si>
  <si>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</si>
  <si>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</si>
  <si>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</si>
  <si>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</si>
  <si>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</si>
  <si>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</si>
  <si>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</si>
  <si>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</si>
  <si>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</si>
  <si>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</si>
  <si>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</si>
  <si>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</si>
  <si>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</si>
  <si>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</si>
  <si>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</si>
  <si>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</si>
  <si>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</si>
  <si>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</si>
  <si>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</si>
  <si>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</si>
  <si>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</si>
  <si>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</si>
  <si>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</si>
  <si>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</si>
  <si>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</si>
  <si>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</si>
  <si>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</si>
  <si>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</si>
  <si>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</si>
  <si>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</si>
  <si>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</si>
  <si>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</si>
  <si>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</si>
  <si>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</si>
  <si>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</si>
  <si>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</si>
  <si>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</si>
  <si>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</si>
  <si>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</si>
  <si>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</si>
  <si>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</si>
  <si>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</si>
  <si>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</si>
  <si>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</si>
  <si>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</si>
  <si>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</si>
  <si>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</si>
  <si>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</si>
  <si>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</si>
  <si>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</si>
  <si>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</si>
  <si>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</si>
  <si>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</si>
  <si>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</si>
  <si>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</si>
  <si>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</si>
  <si>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</si>
  <si>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</si>
  <si>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</si>
  <si>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</si>
  <si>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</si>
  <si>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</si>
  <si>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</si>
  <si>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</si>
  <si>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</si>
  <si>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</si>
  <si>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</si>
  <si>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</si>
  <si>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</si>
  <si>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</si>
  <si>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</si>
  <si>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</si>
  <si>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</si>
  <si>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</si>
  <si>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</si>
  <si>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</si>
  <si>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</si>
  <si>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</si>
  <si>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</si>
  <si>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</si>
  <si>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</si>
  <si>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</si>
  <si>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</si>
  <si>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</si>
  <si>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</si>
  <si>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</si>
  <si>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</si>
  <si>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</si>
  <si>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</si>
  <si>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</si>
  <si>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</si>
  <si>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</si>
  <si>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</si>
  <si>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</si>
  <si>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</si>
  <si>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</si>
  <si>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</si>
  <si>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</si>
  <si>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</si>
  <si>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</si>
  <si>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</si>
  <si>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</si>
  <si>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</si>
  <si>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</si>
  <si>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</si>
  <si>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</si>
  <si>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</si>
  <si>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</si>
  <si>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</si>
  <si>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</si>
  <si>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</si>
  <si>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</si>
  <si>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</si>
  <si>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</si>
  <si>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</si>
  <si>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</si>
  <si>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</si>
  <si>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</si>
  <si>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</si>
  <si>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</si>
  <si>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</si>
  <si>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</si>
  <si>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</si>
  <si>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</si>
  <si>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</si>
  <si>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</si>
  <si>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</si>
  <si>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</si>
  <si>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</si>
  <si>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</si>
  <si>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</si>
  <si>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</si>
  <si>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</si>
  <si>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</si>
  <si>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</si>
  <si>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</si>
  <si>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</si>
  <si>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</si>
  <si>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</si>
  <si>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</si>
  <si>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</si>
  <si>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</si>
  <si>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</si>
  <si>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</si>
  <si>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</si>
  <si>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</si>
  <si>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</si>
  <si>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</si>
  <si>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</si>
  <si>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</si>
  <si>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</si>
  <si>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</si>
  <si>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</si>
  <si>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</si>
  <si>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</si>
  <si>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</si>
  <si>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</si>
  <si>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</si>
  <si>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</si>
  <si>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</si>
  <si>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</si>
  <si>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</si>
  <si>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</si>
  <si>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</si>
  <si>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</si>
  <si>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</si>
  <si>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</si>
  <si>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</si>
  <si>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</si>
  <si>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</si>
  <si>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</si>
  <si>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</si>
  <si>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</si>
  <si>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</si>
  <si>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</si>
  <si>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</si>
  <si>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</si>
  <si>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</si>
  <si>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</si>
  <si>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</si>
  <si>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</si>
  <si>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</si>
  <si>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</si>
  <si>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</si>
  <si>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</si>
  <si>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</si>
  <si>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</si>
  <si>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</si>
  <si>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</si>
  <si>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</si>
  <si>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</si>
  <si>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</si>
  <si>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</si>
  <si>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</si>
  <si>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</si>
  <si>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</si>
  <si>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</si>
  <si>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</si>
  <si>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</si>
  <si>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</si>
  <si>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</si>
  <si>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</si>
  <si>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</si>
  <si>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</si>
  <si>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</si>
  <si>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</si>
  <si>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</si>
  <si>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</si>
  <si>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</si>
  <si>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</si>
  <si>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</si>
  <si>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</si>
  <si>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</si>
  <si>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</si>
  <si>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</si>
  <si>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</si>
  <si>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</si>
  <si>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</si>
  <si>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</si>
  <si>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</si>
  <si>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</si>
  <si>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</si>
  <si>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</si>
  <si>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</si>
  <si>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</si>
  <si>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</si>
  <si>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</si>
  <si>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</si>
  <si>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</si>
  <si>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</si>
  <si>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</si>
  <si>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</si>
  <si>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</si>
  <si>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</si>
  <si>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</si>
  <si>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</si>
  <si>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</si>
  <si>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</si>
  <si>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</si>
  <si>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</si>
  <si>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</si>
  <si>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</si>
  <si>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</si>
  <si>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</si>
  <si>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</si>
  <si>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</si>
  <si>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</si>
  <si>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</si>
  <si>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</si>
  <si>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</si>
  <si>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</si>
  <si>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</si>
  <si>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</si>
  <si>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</si>
  <si>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</si>
  <si>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</si>
  <si>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</si>
  <si>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</si>
  <si>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</si>
  <si>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</si>
  <si>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</si>
  <si>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</si>
  <si>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</si>
  <si>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</si>
  <si>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</si>
  <si>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</si>
  <si>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</si>
  <si>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</si>
  <si>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</si>
  <si>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</si>
  <si>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</si>
  <si>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</si>
  <si>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</si>
  <si>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</si>
  <si>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</si>
  <si>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</si>
  <si>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</si>
  <si>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</si>
  <si>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</si>
  <si>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</si>
  <si>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</si>
  <si>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</si>
  <si>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</si>
  <si>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</si>
  <si>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</si>
  <si>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</si>
  <si>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</si>
  <si>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</si>
  <si>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</si>
  <si>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</si>
  <si>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</si>
  <si>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</si>
  <si>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</si>
  <si>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</si>
  <si>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</si>
  <si>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</si>
  <si>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</si>
  <si>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</si>
  <si>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</si>
  <si>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</si>
  <si>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</si>
  <si>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</si>
  <si>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</si>
  <si>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</si>
  <si>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</si>
  <si>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</si>
  <si>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</si>
  <si>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</si>
  <si>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</si>
  <si>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</si>
  <si>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</si>
  <si>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</si>
  <si>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</si>
  <si>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</si>
  <si>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</si>
  <si>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</si>
  <si>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</si>
  <si>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</si>
  <si>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</si>
  <si>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</si>
  <si>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</si>
  <si>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</si>
  <si>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</si>
  <si>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</si>
  <si>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</si>
  <si>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</si>
  <si>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</si>
  <si>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</si>
  <si>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</si>
  <si>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</si>
  <si>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</si>
  <si>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</si>
  <si>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</si>
  <si>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</si>
  <si>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</si>
  <si>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</si>
  <si>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</si>
  <si>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</si>
  <si>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</si>
  <si>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</si>
  <si>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</si>
  <si>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</si>
  <si>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</si>
  <si>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</si>
  <si>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</si>
  <si>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</si>
  <si>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</si>
  <si>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</si>
  <si>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</si>
  <si>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</si>
  <si>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</si>
  <si>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</si>
  <si>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</si>
  <si>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</si>
  <si>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</si>
  <si>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</si>
  <si>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</si>
  <si>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</si>
  <si>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</si>
  <si>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</si>
  <si>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</si>
  <si>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</si>
  <si>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</si>
  <si>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</si>
  <si>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</si>
  <si>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</si>
  <si>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</si>
  <si>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</si>
  <si>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</si>
  <si>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</si>
  <si>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</si>
  <si>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</si>
  <si>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</si>
  <si>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</si>
  <si>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</si>
  <si>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</si>
  <si>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</si>
  <si>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</si>
  <si>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</si>
  <si>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</si>
  <si>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</si>
  <si>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</si>
  <si>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</si>
  <si>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</si>
  <si>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</si>
  <si>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</si>
  <si>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</si>
  <si>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</si>
  <si>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</si>
  <si>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</si>
  <si>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</si>
  <si>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</si>
  <si>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</si>
  <si>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</si>
  <si>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</si>
  <si>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</si>
  <si>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</si>
  <si>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</si>
  <si>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</si>
  <si>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</si>
  <si>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</si>
  <si>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</si>
  <si>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</si>
  <si>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</si>
  <si>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</si>
  <si>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</si>
  <si>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</si>
  <si>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</si>
  <si>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</si>
  <si>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</si>
  <si>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</si>
  <si>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</si>
  <si>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</si>
  <si>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</si>
  <si>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</si>
  <si>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</si>
  <si>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</si>
  <si>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</si>
  <si>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</si>
  <si>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</si>
  <si>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</si>
  <si>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</si>
  <si>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</si>
  <si>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</si>
  <si>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</si>
  <si>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</si>
  <si>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</si>
  <si>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</si>
  <si>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</si>
  <si>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</si>
  <si>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</si>
  <si>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</si>
  <si>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</si>
  <si>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</si>
  <si>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</si>
  <si>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</si>
  <si>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</si>
  <si>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</si>
  <si>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</si>
  <si>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</si>
  <si>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</si>
  <si>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</si>
  <si>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</si>
  <si>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</si>
  <si>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</si>
  <si>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</si>
  <si>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</si>
  <si>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</si>
  <si>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</si>
  <si>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</si>
  <si>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</si>
  <si>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</si>
  <si>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</si>
  <si>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</si>
  <si>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</si>
  <si>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</si>
  <si>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</si>
  <si>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</si>
  <si>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</si>
  <si>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</si>
  <si>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</si>
  <si>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</si>
  <si>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</si>
  <si>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</si>
  <si>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</si>
  <si>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</si>
  <si>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</si>
  <si>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</si>
  <si>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</si>
  <si>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</si>
  <si>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</si>
  <si>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</si>
  <si>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</si>
  <si>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</si>
  <si>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</si>
  <si>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</si>
  <si>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</si>
  <si>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</si>
  <si>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</si>
  <si>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</si>
  <si>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</si>
  <si>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</si>
  <si>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</si>
  <si>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</si>
  <si>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</si>
  <si>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</si>
  <si>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</si>
  <si>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</si>
  <si>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</si>
  <si>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</si>
  <si>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</si>
  <si>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</si>
  <si>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</si>
  <si>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</si>
  <si>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</si>
  <si>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</si>
  <si>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</si>
  <si>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</si>
  <si>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</si>
  <si>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</si>
  <si>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</si>
  <si>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</si>
  <si>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</si>
  <si>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</si>
  <si>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</si>
  <si>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</si>
  <si>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</si>
  <si>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</si>
  <si>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</si>
  <si>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</si>
  <si>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</si>
  <si>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</si>
  <si>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</si>
  <si>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</si>
  <si>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</si>
  <si>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</si>
  <si>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</si>
  <si>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</si>
  <si>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</si>
  <si>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</si>
  <si>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</si>
  <si>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</si>
  <si>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</si>
  <si>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</si>
  <si>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</si>
  <si>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</si>
  <si>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</si>
  <si>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</si>
  <si>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</si>
  <si>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</si>
  <si>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</si>
  <si>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</si>
  <si>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</si>
  <si>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</si>
  <si>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</si>
  <si>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</si>
  <si>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</si>
  <si>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</si>
  <si>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</si>
  <si>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</si>
  <si>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</si>
  <si>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</si>
  <si>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</si>
  <si>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</si>
  <si>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</si>
  <si>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</si>
  <si>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</si>
  <si>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</si>
  <si>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</si>
  <si>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</si>
  <si>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</si>
  <si>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</si>
  <si>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</si>
  <si>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</si>
  <si>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</si>
  <si>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</si>
  <si>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</si>
  <si>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</si>
  <si>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</si>
  <si>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</si>
  <si>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</si>
  <si>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</si>
  <si>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</si>
  <si>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</si>
  <si>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</si>
  <si>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</si>
  <si>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</si>
  <si>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</si>
  <si>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</si>
  <si>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</si>
  <si>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</si>
  <si>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</si>
  <si>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</si>
  <si>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</si>
  <si>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</si>
  <si>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</si>
  <si>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</si>
  <si>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</si>
  <si>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</si>
  <si>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</si>
  <si>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</si>
  <si>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</si>
  <si>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</si>
  <si>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</si>
  <si>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</si>
  <si>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</si>
  <si>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</si>
  <si>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</si>
  <si>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</si>
  <si>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</si>
  <si>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</si>
  <si>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</si>
  <si>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</si>
  <si>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</si>
  <si>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</si>
  <si>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</si>
  <si>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</si>
  <si>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</si>
  <si>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</si>
  <si>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</si>
  <si>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</si>
  <si>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</si>
  <si>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</si>
  <si>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</si>
  <si>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</si>
  <si>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</si>
  <si>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</si>
  <si>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</si>
  <si>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</si>
  <si>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</si>
  <si>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</si>
  <si>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</si>
  <si>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</si>
  <si>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</si>
  <si>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</si>
  <si>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</si>
  <si>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</si>
  <si>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</si>
  <si>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</si>
  <si>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</si>
  <si>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</si>
  <si>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</si>
  <si>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</si>
  <si>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</si>
  <si>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</si>
  <si>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</si>
  <si>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</si>
  <si>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</si>
  <si>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</si>
  <si>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</si>
  <si>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</si>
  <si>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</si>
  <si>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</si>
  <si>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</si>
  <si>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</si>
  <si>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</si>
  <si>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</si>
  <si>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</si>
  <si>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</si>
  <si>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</si>
  <si>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</si>
  <si>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</si>
  <si>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</si>
  <si>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</si>
  <si>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</si>
  <si>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</si>
  <si>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</si>
  <si>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</si>
  <si>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</si>
  <si>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</si>
  <si>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</si>
  <si>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</si>
  <si>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</si>
  <si>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</si>
  <si>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</si>
  <si>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</si>
  <si>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</si>
  <si>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</si>
  <si>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</si>
  <si>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</si>
  <si>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</si>
  <si>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</si>
  <si>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</si>
  <si>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</si>
  <si>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</si>
  <si>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</si>
  <si>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</si>
  <si>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</si>
  <si>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</si>
  <si>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</si>
  <si>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</si>
  <si>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</si>
  <si>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</si>
  <si>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</si>
  <si>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</si>
  <si>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</si>
  <si>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</si>
  <si>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</si>
  <si>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</si>
  <si>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</si>
  <si>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</si>
  <si>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</si>
  <si>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</si>
  <si>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</si>
  <si>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</si>
  <si>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</si>
  <si>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</si>
  <si>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</si>
  <si>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</si>
  <si>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</si>
  <si>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</si>
  <si>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</si>
  <si>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</si>
  <si>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</si>
  <si>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</si>
  <si>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</si>
  <si>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</si>
  <si>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</si>
  <si>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</si>
  <si>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</si>
  <si>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</si>
  <si>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</si>
  <si>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</si>
  <si>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</si>
  <si>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</si>
  <si>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</si>
  <si>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</si>
  <si>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</si>
  <si>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</si>
  <si>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</si>
  <si>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</si>
  <si>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</si>
  <si>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</si>
  <si>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</si>
  <si>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</si>
  <si>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</si>
  <si>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</si>
  <si>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</si>
  <si>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</si>
  <si>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</si>
  <si>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</si>
  <si>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</si>
  <si>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</si>
  <si>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</si>
  <si>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</si>
  <si>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</si>
  <si>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</si>
  <si>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</si>
  <si>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</si>
  <si>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</si>
  <si>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</si>
  <si>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</si>
  <si>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</si>
  <si>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</si>
  <si>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</si>
  <si>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</si>
  <si>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</si>
  <si>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</si>
  <si>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</si>
  <si>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</si>
  <si>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</si>
  <si>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</si>
  <si>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</si>
  <si>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</si>
  <si>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</si>
  <si>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</si>
  <si>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</si>
  <si>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</si>
  <si>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</si>
  <si>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</si>
  <si>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</si>
  <si>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</si>
  <si>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</si>
  <si>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</si>
  <si>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</si>
  <si>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</si>
  <si>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</si>
  <si>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</si>
  <si>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</si>
  <si>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</si>
  <si>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</si>
  <si>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</si>
  <si>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</si>
  <si>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</si>
  <si>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</si>
  <si>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</si>
  <si>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</si>
  <si>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</si>
  <si>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</si>
  <si>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</si>
  <si>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</si>
  <si>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</si>
  <si>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</si>
  <si>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</si>
  <si>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</si>
  <si>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</si>
  <si>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</si>
  <si>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</si>
  <si>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</si>
  <si>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</si>
  <si>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</si>
  <si>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</si>
  <si>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</si>
  <si>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</si>
  <si>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</si>
  <si>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</si>
  <si>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</si>
  <si>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</si>
  <si>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</si>
  <si>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</si>
  <si>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</si>
  <si>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</si>
  <si>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</si>
  <si>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</si>
  <si>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</si>
  <si>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</si>
  <si>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</si>
  <si>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</si>
  <si>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</si>
  <si>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</si>
  <si>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</si>
  <si>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</si>
  <si>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</si>
  <si>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</si>
  <si>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</si>
  <si>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</si>
  <si>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</si>
  <si>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</si>
  <si>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</si>
  <si>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</si>
  <si>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</si>
  <si>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</si>
  <si>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</si>
  <si>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</si>
  <si>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</si>
  <si>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</si>
  <si>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</si>
  <si>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</si>
  <si>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</si>
  <si>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</si>
  <si>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</si>
  <si>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</si>
  <si>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</si>
  <si>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</si>
  <si>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</si>
  <si>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</si>
  <si>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</si>
  <si>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</si>
  <si>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</si>
  <si>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</si>
  <si>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</si>
  <si>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</si>
  <si>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</si>
  <si>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</si>
  <si>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</si>
  <si>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</si>
  <si>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</si>
  <si>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</si>
  <si>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</si>
  <si>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</si>
  <si>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</si>
  <si>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</si>
  <si>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</si>
  <si>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</si>
  <si>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</si>
  <si>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</si>
  <si>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</si>
  <si>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</si>
  <si>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</si>
  <si>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</si>
  <si>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</si>
  <si>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</si>
  <si>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</si>
  <si>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</si>
  <si>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</si>
  <si>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</si>
  <si>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</si>
  <si>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</si>
  <si>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</si>
  <si>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</si>
  <si>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</si>
  <si>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</si>
  <si>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</si>
  <si>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</si>
  <si>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</si>
  <si>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</si>
  <si>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</si>
  <si>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</si>
  <si>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</si>
  <si>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</si>
  <si>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</si>
  <si>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</si>
  <si>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</si>
  <si>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</si>
  <si>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</si>
  <si>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</si>
  <si>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</si>
  <si>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</si>
  <si>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</si>
  <si>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</si>
  <si>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</si>
  <si>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</si>
  <si>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</si>
  <si>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</si>
  <si>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</si>
  <si>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</si>
  <si>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</si>
  <si>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</si>
  <si>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</si>
  <si>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</si>
  <si>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</si>
  <si>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</si>
  <si>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</si>
  <si>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</si>
  <si>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</si>
  <si>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</si>
  <si>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</si>
  <si>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</si>
  <si>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</si>
  <si>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</si>
  <si>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</si>
  <si>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</si>
  <si>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</si>
  <si>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</si>
  <si>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</si>
  <si>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</si>
  <si>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</si>
  <si>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</si>
  <si>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</si>
  <si>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</si>
  <si>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</si>
  <si>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</si>
  <si>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</si>
  <si>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</si>
  <si>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</si>
  <si>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</si>
  <si>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</si>
  <si>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</si>
  <si>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</si>
  <si>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</si>
  <si>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</si>
  <si>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</si>
  <si>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</si>
  <si>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</si>
  <si>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</si>
  <si>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</si>
  <si>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</si>
  <si>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</si>
  <si>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</si>
  <si>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</si>
  <si>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</si>
  <si>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</si>
  <si>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</si>
  <si>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</si>
  <si>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</si>
  <si>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</si>
  <si>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</si>
  <si>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</si>
  <si>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</si>
  <si>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</si>
  <si>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</si>
  <si>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</si>
  <si>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</si>
  <si>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</si>
  <si>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</si>
  <si>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</si>
  <si>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</si>
  <si>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</si>
  <si>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</si>
  <si>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</si>
  <si>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</si>
  <si>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</si>
  <si>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</si>
  <si>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</si>
  <si>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</si>
  <si>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</si>
  <si>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</si>
  <si>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</si>
  <si>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</si>
  <si>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</si>
  <si>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</si>
  <si>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</si>
  <si>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</si>
  <si>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</si>
  <si>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</si>
  <si>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</si>
  <si>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</si>
  <si>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</si>
  <si>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</si>
  <si>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</si>
  <si>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</si>
  <si>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</si>
  <si>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</si>
  <si>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</si>
  <si>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</si>
  <si>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</si>
  <si>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</si>
  <si>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</si>
  <si>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</si>
  <si>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</si>
  <si>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</si>
  <si>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</si>
  <si>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</si>
  <si>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</si>
  <si>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</si>
  <si>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</si>
  <si>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</si>
  <si>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</si>
  <si>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</si>
  <si>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</si>
  <si>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</si>
  <si>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</si>
  <si>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</si>
  <si>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</si>
  <si>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</si>
  <si>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</si>
  <si>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</si>
  <si>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</si>
  <si>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</si>
  <si>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</si>
  <si>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</si>
  <si>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</si>
  <si>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</si>
  <si>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</si>
  <si>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</si>
  <si>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</si>
  <si>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</si>
  <si>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</si>
  <si>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</si>
  <si>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</si>
  <si>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</si>
  <si>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</si>
  <si>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</si>
  <si>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</si>
  <si>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</si>
  <si>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</si>
  <si>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</si>
  <si>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</si>
  <si>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</si>
  <si>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</si>
  <si>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</si>
  <si>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</si>
  <si>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</si>
  <si>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</si>
  <si>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</si>
  <si>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</si>
  <si>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</si>
  <si>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</si>
  <si>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</si>
  <si>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</si>
  <si>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</si>
  <si>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</si>
  <si>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</si>
  <si>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</si>
  <si>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</si>
  <si>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</si>
  <si>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</si>
  <si>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</si>
  <si>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</si>
  <si>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</si>
  <si>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</si>
  <si>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</si>
  <si>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</si>
  <si>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</si>
  <si>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</si>
  <si>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</si>
  <si>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</si>
  <si>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</si>
  <si>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</si>
  <si>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</si>
  <si>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</si>
  <si>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</si>
  <si>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</si>
  <si>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</si>
  <si>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</si>
  <si>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</si>
  <si>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</si>
  <si>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</si>
  <si>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</si>
  <si>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</si>
  <si>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</si>
  <si>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</si>
  <si>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</si>
  <si>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</si>
  <si>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</si>
  <si>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</si>
  <si>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</si>
  <si>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</si>
  <si>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</si>
  <si>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</si>
  <si>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</si>
  <si>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</si>
  <si>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</si>
  <si>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</si>
  <si>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</si>
  <si>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</si>
  <si>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</si>
  <si>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</si>
  <si>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</si>
  <si>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</si>
  <si>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</si>
  <si>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</si>
  <si>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</si>
  <si>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</si>
  <si>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</si>
  <si>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</si>
  <si>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</si>
  <si>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</si>
  <si>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</si>
  <si>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</si>
  <si>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</si>
  <si>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</si>
  <si>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</si>
  <si>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</si>
  <si>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</si>
  <si>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</si>
  <si>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</si>
  <si>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</si>
  <si>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</si>
  <si>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</si>
  <si>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</si>
  <si>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</si>
  <si>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</si>
  <si>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</si>
  <si>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</si>
  <si>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</si>
  <si>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</si>
  <si>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</si>
  <si>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</si>
  <si>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</si>
  <si>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</si>
  <si>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</si>
  <si>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</si>
  <si>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</si>
  <si>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</si>
  <si>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</si>
  <si>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</si>
  <si>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</si>
  <si>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</si>
  <si>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</si>
  <si>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</si>
  <si>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</si>
  <si>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</si>
  <si>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</si>
  <si>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</si>
  <si>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</si>
  <si>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</si>
  <si>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</si>
  <si>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</si>
  <si>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</si>
  <si>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</si>
  <si>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</si>
  <si>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</si>
  <si>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</si>
  <si>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</si>
  <si>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</si>
  <si>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</si>
  <si>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</si>
  <si>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</si>
  <si>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</si>
  <si>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</si>
  <si>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</si>
  <si>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</si>
  <si>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</si>
  <si>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</si>
  <si>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</si>
  <si>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</si>
  <si>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</si>
  <si>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</si>
  <si>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</si>
  <si>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</si>
  <si>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</si>
  <si>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</si>
  <si>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</si>
  <si>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</si>
  <si>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</si>
  <si>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</si>
  <si>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</si>
  <si>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</si>
  <si>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</si>
  <si>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</si>
  <si>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</si>
  <si>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</si>
  <si>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</si>
  <si>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</si>
  <si>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</si>
  <si>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</si>
  <si>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</si>
  <si>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</si>
  <si>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</si>
  <si>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</si>
  <si>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</si>
  <si>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</si>
  <si>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</si>
  <si>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</si>
  <si>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</si>
  <si>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</si>
  <si>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</si>
  <si>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</si>
  <si>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</si>
  <si>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</si>
  <si>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</si>
  <si>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</si>
  <si>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</si>
  <si>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</si>
  <si>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</si>
  <si>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</si>
  <si>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</si>
  <si>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</si>
  <si>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</si>
  <si>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</si>
  <si>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</si>
  <si>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</si>
  <si>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</si>
  <si>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</si>
  <si>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</si>
  <si>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</si>
  <si>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</si>
  <si>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</si>
  <si>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</si>
  <si>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</si>
  <si>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</si>
  <si>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</si>
  <si>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</si>
  <si>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</si>
  <si>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</si>
  <si>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</si>
  <si>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</si>
  <si>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</si>
  <si>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</si>
  <si>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</si>
  <si>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</si>
  <si>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</si>
  <si>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</si>
  <si>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</si>
  <si>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</si>
  <si>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</si>
  <si>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</si>
  <si>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</si>
  <si>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</si>
  <si>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</si>
  <si>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</si>
  <si>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</si>
  <si>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</si>
  <si>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</si>
  <si>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</si>
  <si>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</si>
  <si>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</si>
  <si>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</si>
  <si>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</si>
  <si>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</si>
  <si>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</si>
  <si>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</si>
  <si>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</si>
  <si>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</si>
  <si>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</si>
  <si>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</si>
  <si>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</si>
  <si>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</si>
  <si>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</si>
  <si>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</si>
  <si>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</si>
  <si>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</si>
  <si>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</si>
  <si>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</si>
  <si>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</si>
  <si>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</si>
  <si>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</si>
  <si>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</si>
  <si>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</si>
  <si>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</si>
  <si>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</si>
  <si>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</si>
  <si>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</si>
  <si>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</si>
  <si>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</si>
  <si>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</si>
  <si>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</si>
  <si>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</si>
  <si>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</si>
  <si>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</si>
  <si>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</si>
  <si>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</si>
  <si>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</si>
  <si>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</si>
  <si>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</si>
  <si>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</si>
  <si>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</si>
  <si>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</si>
  <si>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</si>
  <si>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</si>
  <si>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</si>
  <si>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</si>
  <si>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</si>
  <si>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</si>
  <si>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</si>
  <si>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</si>
  <si>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</si>
  <si>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</si>
  <si>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</si>
  <si>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</si>
  <si>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</si>
  <si>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</si>
  <si>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</si>
  <si>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</si>
  <si>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</si>
  <si>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</si>
  <si>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</si>
  <si>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</si>
  <si>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</si>
  <si>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</si>
  <si>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</si>
  <si>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</si>
  <si>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</si>
  <si>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</si>
  <si>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</si>
  <si>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</si>
  <si>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</si>
  <si>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</si>
  <si>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</si>
  <si>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</si>
  <si>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</si>
  <si>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</si>
  <si>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</si>
  <si>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</si>
  <si>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</si>
  <si>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</si>
  <si>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</si>
  <si>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</si>
  <si>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</si>
  <si>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</si>
  <si>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</si>
  <si>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</si>
  <si>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</si>
  <si>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</si>
  <si>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</si>
  <si>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</si>
  <si>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</si>
  <si>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</si>
  <si>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</si>
  <si>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</si>
  <si>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</si>
  <si>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</si>
  <si>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</si>
  <si>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</si>
  <si>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</si>
  <si>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</si>
  <si>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</si>
  <si>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</si>
  <si>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</si>
  <si>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</si>
  <si>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</si>
  <si>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</si>
  <si>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</si>
  <si>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</si>
  <si>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</si>
  <si>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</si>
  <si>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</si>
  <si>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</si>
  <si>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</si>
  <si>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</si>
  <si>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</si>
  <si>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</si>
  <si>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</si>
  <si>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</si>
  <si>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</si>
  <si>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</si>
  <si>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</si>
  <si>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</si>
  <si>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</si>
  <si>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</si>
  <si>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</si>
  <si>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</si>
  <si>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</si>
  <si>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</si>
  <si>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</si>
  <si>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</si>
  <si>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</si>
  <si>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</si>
  <si>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</si>
  <si>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</si>
  <si>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</si>
  <si>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</si>
  <si>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</si>
  <si>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</si>
  <si>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</si>
  <si>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</si>
  <si>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</si>
  <si>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</si>
  <si>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</si>
  <si>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</si>
  <si>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</si>
  <si>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</si>
  <si>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</si>
  <si>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</si>
  <si>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</si>
  <si>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</si>
  <si>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</si>
  <si>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</si>
  <si>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</si>
  <si>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</si>
  <si>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</si>
  <si>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</si>
  <si>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</si>
  <si>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</si>
  <si>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</si>
  <si>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</si>
  <si>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</si>
  <si>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</si>
  <si>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</si>
  <si>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</si>
  <si>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</si>
  <si>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</si>
  <si>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</si>
  <si>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</si>
  <si>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</si>
  <si>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</si>
  <si>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</si>
  <si>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</si>
  <si>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</si>
  <si>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</si>
  <si>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</si>
  <si>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</si>
  <si>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</si>
  <si>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</si>
  <si>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</si>
  <si>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</si>
  <si>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</si>
  <si>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</si>
  <si>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</si>
  <si>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</si>
  <si>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</si>
  <si>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</si>
  <si>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</si>
  <si>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</si>
  <si>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</si>
  <si>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</si>
  <si>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</si>
  <si>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</si>
  <si>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</si>
  <si>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</si>
  <si>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</si>
  <si>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</si>
  <si>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</si>
  <si>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</si>
  <si>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</si>
  <si>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</si>
  <si>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</si>
  <si>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</si>
  <si>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</si>
  <si>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</si>
  <si>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</si>
  <si>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</si>
  <si>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</si>
  <si>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</si>
  <si>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</si>
  <si>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</si>
  <si>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</si>
  <si>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</si>
  <si>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</si>
  <si>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</si>
  <si>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</si>
  <si>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</si>
  <si>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</si>
  <si>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</si>
  <si>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</si>
  <si>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</si>
  <si>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</si>
  <si>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</si>
  <si>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</si>
  <si>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</si>
  <si>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</si>
  <si>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</si>
  <si>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</si>
  <si>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</si>
  <si>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</si>
  <si>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</si>
  <si>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</si>
  <si>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</si>
  <si>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</si>
  <si>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</si>
  <si>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</si>
  <si>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</si>
  <si>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</si>
  <si>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</si>
  <si>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</si>
  <si>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</si>
  <si>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</si>
  <si>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</si>
  <si>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</si>
  <si>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</si>
  <si>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</si>
  <si>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</si>
  <si>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</si>
  <si>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</si>
  <si>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</si>
  <si>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</si>
  <si>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</si>
  <si>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</si>
  <si>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</si>
  <si>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</si>
  <si>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</si>
  <si>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</si>
  <si>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</si>
  <si>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</si>
  <si>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</si>
  <si>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</si>
  <si>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</si>
  <si>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</si>
  <si>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</si>
  <si>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</si>
  <si>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</si>
  <si>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</si>
  <si>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</si>
  <si>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</si>
  <si>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</si>
  <si>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</si>
  <si>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</si>
  <si>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</si>
  <si>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</si>
  <si>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</si>
  <si>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</si>
  <si>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</si>
  <si>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</si>
  <si>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</si>
  <si>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</si>
  <si>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</si>
  <si>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</si>
  <si>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</si>
  <si>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</si>
  <si>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</si>
  <si>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</si>
  <si>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</si>
  <si>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</si>
  <si>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</si>
  <si>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</si>
  <si>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</si>
  <si>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</si>
  <si>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</si>
  <si>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</si>
  <si>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</si>
  <si>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</si>
  <si>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</si>
  <si>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</si>
  <si>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</si>
  <si>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</si>
  <si>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</si>
  <si>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</si>
  <si>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</si>
  <si>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</si>
  <si>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</si>
  <si>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</si>
  <si>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</si>
  <si>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</si>
  <si>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</si>
  <si>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</si>
  <si>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</si>
  <si>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</si>
  <si>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</si>
  <si>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</si>
  <si>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</si>
  <si>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</si>
  <si>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</si>
  <si>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</si>
  <si>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</si>
  <si>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</si>
  <si>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</si>
  <si>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</si>
  <si>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</si>
  <si>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</si>
  <si>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</si>
  <si>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</si>
  <si>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</si>
  <si>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</si>
  <si>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</si>
  <si>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</si>
  <si>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</si>
  <si>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</si>
  <si>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</si>
  <si>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</si>
  <si>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</si>
  <si>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</si>
  <si>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</si>
  <si>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</si>
  <si>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</si>
  <si>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</si>
  <si>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</si>
  <si>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</si>
  <si>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</si>
  <si>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</si>
  <si>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</si>
  <si>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</si>
  <si>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</si>
  <si>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</si>
  <si>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</si>
  <si>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</si>
  <si>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</si>
  <si>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</si>
  <si>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</si>
  <si>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</si>
  <si>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</si>
  <si>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</si>
  <si>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</si>
  <si>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</si>
  <si>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</si>
  <si>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</si>
  <si>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</si>
  <si>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</si>
  <si>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</si>
  <si>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</si>
  <si>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</si>
  <si>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</si>
  <si>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</si>
  <si>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</si>
  <si>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</si>
  <si>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</si>
  <si>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</si>
  <si>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</si>
  <si>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</si>
  <si>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</si>
  <si>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</si>
  <si>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</si>
  <si>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</si>
  <si>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</si>
  <si>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</si>
  <si>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</si>
  <si>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</si>
  <si>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</si>
  <si>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</si>
  <si>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</si>
  <si>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</si>
  <si>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</si>
  <si>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</si>
  <si>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</si>
  <si>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</si>
  <si>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</si>
  <si>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</si>
  <si>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</si>
  <si>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</si>
  <si>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</si>
  <si>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</si>
  <si>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</si>
  <si>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</si>
  <si>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</si>
  <si>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</si>
  <si>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</si>
  <si>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</si>
  <si>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</si>
  <si>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</si>
  <si>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</si>
  <si>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</si>
  <si>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</si>
  <si>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</si>
  <si>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</si>
  <si>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</si>
  <si>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</si>
  <si>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</si>
  <si>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</si>
  <si>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</si>
  <si>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</si>
  <si>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</si>
  <si>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</si>
  <si>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</si>
  <si>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</si>
  <si>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</si>
  <si>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</si>
  <si>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</si>
  <si>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</si>
  <si>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</si>
  <si>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</si>
  <si>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</si>
  <si>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</si>
  <si>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</si>
  <si>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</si>
  <si>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</si>
  <si>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</si>
  <si>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</si>
  <si>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</si>
  <si>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</si>
  <si>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</si>
  <si>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</si>
  <si>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</si>
  <si>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</si>
  <si>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</si>
  <si>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</si>
  <si>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</si>
  <si>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</si>
  <si>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</si>
  <si>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</si>
  <si>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</si>
  <si>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</si>
  <si>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</si>
  <si>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</si>
  <si>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</si>
  <si>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</si>
  <si>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</si>
  <si>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</si>
  <si>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</si>
  <si>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</si>
  <si>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</si>
  <si>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</si>
  <si>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</si>
  <si>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</si>
  <si>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</si>
  <si>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</si>
  <si>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</si>
  <si>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</si>
  <si>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</si>
  <si>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</si>
  <si>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</si>
  <si>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</si>
  <si>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</si>
  <si>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</si>
  <si>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</si>
  <si>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</si>
  <si>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</si>
  <si>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</si>
  <si>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</si>
  <si>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</si>
  <si>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</si>
  <si>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</si>
  <si>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</si>
  <si>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</si>
  <si>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</si>
  <si>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</si>
  <si>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</si>
  <si>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</si>
  <si>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</si>
  <si>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</si>
  <si>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</si>
  <si>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</si>
  <si>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</si>
  <si>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</si>
  <si>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</si>
  <si>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</si>
  <si>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</si>
  <si>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</si>
  <si>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</si>
  <si>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</si>
  <si>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</si>
  <si>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</si>
  <si>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</si>
  <si>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</si>
  <si>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</si>
  <si>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</si>
  <si>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</si>
  <si>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</si>
  <si>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</si>
  <si>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</si>
  <si>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</si>
  <si>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</si>
  <si>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</si>
  <si>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</si>
  <si>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</si>
  <si>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</si>
  <si>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</si>
  <si>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</si>
  <si>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</si>
  <si>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</si>
  <si>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</si>
  <si>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</si>
  <si>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</si>
  <si>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</si>
  <si>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</si>
  <si>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</si>
  <si>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</si>
  <si>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</si>
  <si>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</si>
  <si>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</si>
  <si>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</si>
  <si>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</si>
  <si>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</si>
  <si>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</si>
  <si>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</si>
  <si>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</si>
  <si>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</si>
  <si>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</si>
  <si>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</si>
  <si>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</si>
  <si>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</si>
  <si>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</si>
  <si>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</si>
  <si>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</si>
  <si>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</si>
  <si>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</si>
  <si>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</si>
  <si>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</si>
  <si>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</si>
  <si>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</si>
  <si>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</si>
  <si>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</si>
  <si>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</si>
  <si>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</si>
  <si>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</si>
  <si>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</si>
  <si>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</si>
  <si>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</si>
  <si>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</si>
  <si>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</si>
  <si>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</si>
  <si>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</si>
  <si>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</si>
  <si>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</si>
  <si>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</si>
  <si>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</si>
  <si>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</si>
  <si>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</si>
  <si>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</si>
  <si>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</si>
  <si>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</si>
  <si>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</si>
  <si>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</si>
  <si>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</si>
  <si>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</si>
  <si>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</si>
  <si>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</si>
  <si>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</si>
  <si>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</si>
  <si>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</si>
  <si>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</si>
  <si>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</si>
  <si>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</si>
  <si>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</si>
  <si>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</si>
  <si>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</si>
  <si>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</si>
  <si>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</si>
  <si>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</si>
  <si>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</si>
  <si>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</si>
  <si>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</si>
  <si>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</si>
  <si>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</si>
  <si>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</si>
  <si>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</si>
  <si>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</si>
  <si>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</si>
  <si>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</si>
  <si>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</si>
  <si>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</si>
  <si>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</si>
  <si>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</si>
  <si>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</si>
  <si>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</si>
  <si>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</si>
  <si>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</si>
  <si>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</si>
  <si>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</si>
  <si>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</si>
  <si>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</si>
  <si>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</si>
  <si>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</si>
  <si>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</si>
  <si>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</si>
  <si>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</si>
  <si>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</si>
  <si>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</si>
  <si>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</si>
  <si>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</si>
  <si>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</si>
  <si>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</si>
  <si>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</si>
  <si>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</si>
  <si>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</si>
  <si>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</si>
  <si>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</si>
  <si>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</si>
  <si>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</si>
  <si>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</si>
  <si>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</si>
  <si>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</si>
  <si>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</si>
  <si>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</si>
  <si>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</si>
  <si>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</si>
  <si>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</si>
  <si>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</si>
  <si>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</si>
  <si>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</si>
  <si>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</si>
  <si>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</si>
  <si>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</si>
  <si>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</si>
  <si>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</si>
  <si>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</si>
  <si>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</si>
  <si>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</si>
  <si>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</si>
  <si>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</si>
  <si>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</si>
  <si>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</si>
  <si>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</si>
  <si>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</si>
  <si>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</si>
  <si>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</si>
  <si>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</si>
  <si>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</si>
  <si>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</si>
  <si>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</si>
  <si>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</si>
  <si>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</si>
  <si>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</si>
  <si>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</si>
  <si>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</si>
  <si>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</si>
  <si>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</si>
  <si>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</si>
  <si>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</si>
  <si>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</si>
  <si>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</si>
  <si>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</si>
  <si>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</si>
  <si>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</si>
  <si>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</si>
  <si>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</si>
  <si>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</si>
  <si>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</si>
  <si>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</si>
  <si>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</si>
  <si>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</si>
  <si>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</si>
  <si>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</si>
  <si>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</si>
  <si>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</si>
  <si>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</si>
  <si>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</si>
  <si>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</si>
  <si>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</si>
  <si>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</si>
  <si>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</si>
  <si>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</si>
  <si>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</si>
  <si>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</si>
  <si>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</si>
  <si>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</si>
  <si>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</si>
  <si>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</si>
  <si>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</si>
  <si>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</si>
  <si>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</si>
  <si>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</si>
  <si>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</si>
  <si>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</si>
  <si>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</si>
  <si>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</si>
  <si>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</si>
  <si>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</si>
  <si>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</si>
  <si>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</si>
  <si>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</si>
  <si>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</si>
  <si>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</si>
  <si>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</si>
  <si>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</si>
  <si>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</si>
  <si>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</si>
  <si>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</si>
  <si>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</si>
  <si>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</si>
  <si>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</si>
  <si>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</si>
  <si>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</si>
  <si>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</si>
  <si>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</si>
  <si>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</si>
  <si>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</si>
  <si>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</si>
  <si>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</si>
  <si>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</si>
  <si>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</si>
  <si>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</si>
  <si>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</si>
  <si>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</si>
  <si>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</si>
  <si>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</si>
  <si>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</si>
  <si>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</si>
  <si>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</si>
  <si>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</si>
  <si>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</si>
  <si>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</si>
  <si>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</si>
  <si>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</si>
  <si>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</si>
  <si>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</si>
  <si>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</si>
  <si>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</si>
  <si>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</si>
  <si>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</si>
  <si>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</si>
  <si>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</si>
  <si>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</si>
  <si>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</si>
  <si>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</si>
  <si>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</si>
  <si>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</si>
  <si>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</si>
  <si>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</si>
  <si>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</si>
  <si>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</si>
  <si>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</si>
  <si>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</si>
  <si>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</si>
  <si>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</si>
  <si>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</si>
  <si>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</si>
  <si>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</si>
  <si>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</si>
  <si>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</si>
  <si>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</si>
  <si>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</si>
  <si>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</si>
  <si>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</si>
  <si>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</si>
  <si>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</si>
  <si>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</si>
  <si>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</si>
  <si>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</si>
  <si>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</si>
  <si>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</si>
  <si>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</si>
  <si>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</si>
  <si>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</si>
  <si>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</si>
  <si>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</si>
  <si>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</si>
  <si>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</si>
  <si>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</si>
  <si>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</si>
  <si>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</si>
  <si>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</si>
  <si>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</si>
  <si>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</si>
  <si>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</si>
  <si>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</si>
  <si>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</si>
  <si>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</si>
  <si>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</si>
  <si>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</si>
  <si>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</si>
  <si>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</si>
  <si>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</si>
  <si>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</si>
  <si>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</si>
  <si>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</si>
  <si>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</si>
  <si>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</si>
  <si>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</si>
  <si>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</si>
  <si>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</si>
  <si>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</si>
  <si>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</si>
  <si>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</si>
  <si>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</si>
  <si>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</si>
  <si>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</si>
  <si>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</si>
  <si>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</si>
  <si>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</si>
  <si>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</si>
  <si>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</si>
  <si>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</si>
  <si>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</si>
  <si>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</si>
  <si>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</si>
  <si>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</si>
  <si>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</si>
  <si>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</si>
  <si>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</si>
  <si>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</si>
  <si>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</si>
  <si>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</si>
  <si>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</si>
  <si>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</si>
  <si>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</si>
  <si>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</si>
  <si>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</si>
  <si>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</si>
  <si>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</si>
  <si>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</si>
  <si>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</si>
  <si>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</si>
  <si>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</si>
  <si>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</si>
  <si>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</si>
  <si>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</si>
  <si>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</si>
  <si>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</si>
  <si>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</si>
  <si>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</si>
  <si>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</si>
  <si>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</si>
  <si>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</si>
  <si>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</si>
  <si>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</si>
  <si>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</si>
  <si>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</si>
  <si>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</si>
  <si>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</si>
  <si>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</si>
  <si>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</si>
  <si>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</si>
  <si>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</si>
  <si>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</si>
  <si>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</si>
  <si>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</si>
  <si>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</si>
  <si>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</si>
  <si>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</si>
  <si>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</si>
  <si>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</si>
  <si>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</si>
  <si>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</si>
  <si>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</si>
  <si>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</si>
  <si>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</si>
  <si>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</si>
  <si>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</si>
  <si>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</si>
  <si>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</si>
  <si>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</si>
  <si>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</si>
  <si>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</si>
  <si>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</si>
  <si>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</si>
  <si>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</si>
  <si>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</si>
  <si>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</si>
  <si>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</si>
  <si>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</si>
  <si>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</si>
  <si>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</si>
  <si>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</si>
  <si>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</si>
  <si>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</si>
  <si>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</si>
  <si>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</si>
  <si>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</si>
  <si>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</si>
  <si>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</si>
  <si>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</si>
  <si>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</si>
  <si>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</si>
  <si>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</si>
  <si>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</si>
  <si>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</si>
  <si>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</si>
  <si>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</si>
  <si>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</si>
  <si>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</si>
  <si>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</si>
  <si>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</si>
  <si>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</si>
  <si>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</si>
  <si>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</si>
  <si>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</si>
  <si>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</si>
  <si>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</si>
  <si>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</si>
  <si>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</si>
  <si>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</si>
  <si>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</si>
  <si>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</si>
  <si>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</si>
  <si>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</si>
  <si>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</si>
  <si>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</si>
  <si>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</si>
  <si>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</si>
  <si>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</si>
  <si>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</si>
  <si>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</si>
  <si>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</si>
  <si>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</si>
  <si>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</si>
  <si>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</si>
  <si>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</si>
  <si>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</si>
  <si>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</si>
  <si>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</si>
  <si>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</si>
  <si>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</si>
  <si>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</si>
  <si>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</si>
  <si>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</si>
  <si>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</si>
  <si>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</si>
  <si>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</si>
  <si>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</si>
  <si>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</si>
  <si>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</si>
  <si>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</si>
  <si>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</si>
  <si>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</si>
  <si>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</si>
  <si>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</si>
  <si>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</si>
  <si>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</si>
  <si>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</si>
  <si>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</si>
  <si>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</si>
  <si>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</si>
  <si>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</si>
  <si>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</si>
  <si>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</si>
  <si>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</si>
  <si>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</si>
  <si>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</si>
  <si>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</si>
  <si>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</si>
  <si>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</si>
  <si>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</si>
  <si>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</si>
  <si>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</si>
  <si>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</si>
  <si>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</si>
  <si>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</si>
  <si>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</si>
  <si>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</si>
  <si>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</si>
  <si>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</si>
  <si>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</si>
  <si>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</si>
  <si>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</si>
  <si>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</si>
  <si>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</si>
  <si>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</si>
  <si>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</si>
  <si>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</si>
  <si>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</si>
  <si>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</si>
  <si>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</si>
  <si>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</si>
  <si>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</si>
  <si>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</si>
  <si>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</si>
  <si>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</si>
  <si>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</si>
  <si>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</si>
  <si>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</si>
  <si>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</si>
  <si>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</si>
  <si>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</si>
  <si>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</si>
  <si>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</si>
  <si>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</si>
  <si>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</si>
  <si>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</si>
  <si>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</si>
  <si>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</si>
  <si>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</si>
  <si>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</si>
  <si>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</si>
  <si>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</si>
  <si>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</si>
  <si>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</si>
  <si>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</si>
  <si>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</si>
  <si>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</si>
  <si>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</si>
  <si>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</si>
  <si>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</si>
  <si>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</si>
  <si>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</si>
  <si>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</si>
  <si>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</si>
  <si>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</si>
  <si>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</si>
  <si>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</si>
  <si>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</si>
  <si>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</si>
  <si>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</si>
  <si>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</si>
  <si>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</si>
  <si>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</si>
  <si>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</si>
  <si>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</si>
  <si>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</si>
  <si>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</si>
  <si>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</si>
  <si>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</si>
  <si>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</si>
  <si>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</si>
  <si>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</si>
  <si>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</si>
  <si>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</si>
  <si>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</si>
  <si>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</si>
  <si>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</si>
  <si>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</si>
  <si>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</si>
  <si>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</si>
  <si>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</si>
  <si>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</si>
  <si>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</si>
  <si>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</si>
  <si>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</si>
  <si>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</si>
  <si>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</si>
  <si>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</si>
  <si>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</si>
  <si>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</si>
  <si>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</si>
  <si>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</si>
  <si>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</si>
  <si>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</si>
  <si>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</si>
  <si>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</si>
  <si>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</si>
  <si>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</si>
  <si>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</si>
  <si>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</si>
  <si>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</si>
  <si>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</si>
  <si>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</si>
  <si>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</si>
  <si>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</si>
  <si>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</si>
  <si>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</si>
  <si>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</si>
  <si>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</si>
  <si>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</si>
  <si>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</si>
  <si>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</si>
  <si>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</si>
  <si>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</si>
  <si>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</si>
  <si>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</si>
  <si>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</si>
  <si>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</si>
  <si>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</si>
  <si>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</si>
  <si>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</si>
  <si>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</si>
  <si>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</si>
  <si>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</si>
  <si>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</si>
  <si>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</si>
  <si>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</si>
  <si>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</si>
  <si>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</si>
  <si>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</si>
  <si>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</si>
  <si>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</si>
  <si>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</si>
  <si>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</si>
  <si>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</si>
  <si>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</si>
  <si>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</si>
  <si>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</si>
  <si>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</si>
  <si>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</si>
  <si>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</si>
  <si>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</si>
  <si>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</si>
  <si>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</si>
  <si>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</si>
  <si>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</si>
  <si>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</si>
  <si>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</si>
  <si>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</si>
  <si>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</si>
  <si>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</si>
  <si>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</si>
  <si>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</si>
  <si>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</si>
  <si>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</si>
  <si>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</si>
  <si>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</si>
  <si>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</si>
  <si>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</si>
  <si>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</si>
  <si>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</si>
  <si>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</si>
  <si>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</si>
  <si>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</si>
  <si>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</si>
  <si>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</si>
  <si>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</si>
  <si>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</si>
  <si>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</si>
  <si>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</si>
  <si>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</si>
  <si>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</si>
  <si>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</si>
  <si>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</si>
  <si>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</si>
  <si>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</si>
  <si>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</si>
  <si>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</si>
  <si>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</si>
  <si>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</si>
  <si>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</si>
  <si>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</si>
  <si>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</si>
  <si>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</si>
  <si>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</si>
  <si>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</si>
  <si>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</si>
  <si>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</si>
  <si>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</si>
  <si>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</si>
  <si>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</si>
  <si>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</si>
  <si>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</si>
  <si>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</si>
  <si>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</si>
  <si>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</si>
  <si>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</si>
  <si>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</si>
  <si>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</si>
  <si>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</si>
  <si>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</si>
  <si>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</si>
  <si>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</si>
  <si>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</si>
  <si>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</si>
  <si>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</si>
  <si>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</si>
  <si>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</si>
  <si>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</si>
  <si>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</si>
  <si>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</si>
  <si>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</si>
  <si>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</si>
  <si>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</si>
  <si>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</si>
  <si>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</si>
  <si>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</si>
  <si>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</si>
  <si>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</si>
  <si>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</si>
  <si>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</si>
  <si>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</si>
  <si>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</si>
  <si>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</si>
  <si>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</si>
  <si>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</si>
  <si>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</si>
  <si>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</si>
  <si>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</si>
  <si>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</si>
  <si>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</si>
  <si>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</si>
  <si>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</si>
  <si>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</si>
  <si>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</si>
  <si>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</si>
  <si>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</si>
  <si>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</si>
  <si>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</si>
  <si>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</si>
  <si>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</si>
  <si>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</si>
  <si>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</si>
  <si>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</si>
  <si>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</si>
  <si>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</si>
  <si>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</si>
  <si>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</si>
  <si>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</si>
  <si>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</si>
  <si>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</si>
  <si>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</si>
  <si>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</si>
  <si>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</si>
  <si>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</si>
  <si>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</si>
  <si>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</si>
  <si>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</si>
  <si>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</si>
  <si>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</si>
  <si>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</si>
  <si>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</si>
  <si>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</si>
  <si>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</si>
  <si>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</si>
  <si>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</si>
  <si>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</si>
  <si>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</si>
  <si>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</si>
  <si>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</si>
  <si>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</si>
  <si>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</si>
  <si>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</si>
  <si>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</si>
  <si>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</si>
  <si>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</si>
  <si>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</si>
  <si>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</si>
  <si>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</si>
  <si>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</si>
  <si>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</si>
  <si>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</si>
  <si>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</si>
  <si>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</si>
  <si>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</si>
  <si>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</si>
  <si>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</si>
  <si>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</si>
  <si>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</si>
  <si>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</si>
  <si>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</si>
  <si>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</si>
  <si>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</si>
  <si>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</si>
  <si>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</si>
  <si>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</si>
  <si>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</si>
  <si>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</si>
  <si>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</si>
  <si>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</si>
  <si>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</si>
  <si>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</si>
  <si>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</si>
  <si>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</si>
  <si>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</si>
  <si>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</si>
  <si>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</si>
  <si>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</si>
  <si>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</si>
  <si>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</si>
  <si>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</si>
  <si>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</si>
  <si>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</si>
  <si>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</si>
  <si>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</si>
  <si>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</si>
  <si>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</si>
  <si>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</si>
  <si>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</si>
  <si>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</si>
  <si>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</si>
  <si>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</si>
  <si>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</si>
  <si>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</si>
  <si>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</si>
  <si>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</si>
  <si>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</si>
  <si>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</si>
  <si>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</si>
  <si>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</si>
  <si>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</si>
  <si>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</si>
  <si>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</si>
  <si>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</si>
  <si>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</si>
  <si>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</si>
  <si>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</si>
  <si>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</si>
  <si>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</si>
  <si>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</si>
  <si>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</si>
  <si>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</si>
  <si>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</si>
  <si>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</si>
  <si>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</si>
  <si>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</si>
  <si>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</si>
  <si>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</si>
  <si>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</si>
  <si>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</si>
  <si>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</si>
  <si>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</si>
  <si>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</si>
  <si>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</si>
  <si>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</si>
  <si>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</si>
  <si>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</si>
  <si>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</si>
  <si>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</si>
  <si>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</si>
  <si>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</si>
  <si>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</si>
  <si>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</si>
  <si>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</si>
  <si>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</si>
  <si>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</si>
  <si>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</si>
  <si>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</si>
  <si>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</si>
  <si>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</si>
  <si>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</si>
  <si>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</si>
  <si>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</si>
  <si>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</si>
  <si>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</si>
  <si>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</si>
  <si>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</si>
  <si>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</si>
  <si>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</si>
  <si>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</si>
  <si>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</si>
  <si>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</si>
  <si>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</si>
  <si>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</si>
  <si>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</si>
  <si>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</si>
  <si>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</si>
  <si>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</si>
  <si>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</si>
  <si>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</si>
  <si>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</si>
  <si>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</si>
  <si>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</si>
  <si>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</si>
  <si>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</si>
  <si>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</si>
  <si>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</si>
  <si>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</si>
  <si>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</si>
  <si>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</si>
  <si>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</si>
  <si>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</si>
  <si>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</si>
  <si>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</si>
  <si>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</si>
  <si>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</si>
  <si>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</si>
  <si>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</si>
  <si>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</si>
  <si>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</si>
  <si>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</si>
  <si>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</si>
  <si>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</si>
  <si>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</si>
  <si>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</si>
  <si>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</si>
  <si>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</si>
  <si>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</si>
  <si>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</si>
  <si>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</si>
  <si>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</si>
  <si>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</si>
  <si>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</si>
  <si>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</si>
  <si>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</si>
  <si>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</si>
  <si>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</si>
  <si>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</si>
  <si>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</si>
  <si>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</si>
  <si>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</si>
  <si>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</si>
  <si>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</si>
  <si>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</si>
  <si>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</si>
  <si>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</si>
  <si>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</si>
  <si>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</si>
  <si>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</si>
  <si>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</si>
  <si>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</si>
  <si>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</si>
  <si>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</si>
  <si>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</si>
  <si>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</si>
  <si>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</si>
  <si>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</si>
  <si>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</si>
  <si>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</si>
  <si>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</si>
  <si>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</si>
  <si>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</si>
  <si>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</si>
  <si>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</si>
  <si>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</si>
  <si>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</si>
  <si>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</si>
  <si>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</si>
  <si>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</si>
  <si>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</si>
  <si>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</si>
  <si>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</si>
  <si>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</si>
  <si>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</si>
  <si>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</si>
  <si>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</si>
  <si>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</si>
  <si>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</si>
  <si>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</si>
  <si>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</si>
  <si>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</si>
  <si>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</si>
  <si>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</si>
  <si>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</si>
  <si>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</si>
  <si>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</si>
  <si>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</si>
  <si>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</si>
  <si>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</si>
  <si>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</si>
  <si>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</si>
  <si>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</si>
  <si>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</si>
  <si>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</si>
  <si>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</si>
  <si>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</si>
  <si>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</si>
  <si>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</si>
  <si>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</si>
  <si>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</si>
  <si>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</si>
  <si>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</si>
  <si>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</si>
  <si>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</si>
  <si>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</si>
  <si>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</si>
  <si>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</si>
  <si>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</si>
  <si>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</si>
  <si>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</si>
  <si>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</si>
  <si>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</si>
  <si>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</si>
  <si>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</si>
  <si>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</si>
  <si>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</si>
  <si>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</si>
  <si>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</si>
  <si>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</si>
  <si>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</si>
  <si>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</si>
  <si>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</si>
  <si>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</si>
  <si>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</si>
  <si>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</si>
  <si>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</si>
  <si>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</si>
  <si>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</si>
  <si>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</si>
  <si>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</si>
  <si>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</si>
  <si>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</si>
  <si>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</si>
  <si>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</si>
  <si>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</si>
  <si>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</si>
  <si>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</si>
  <si>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</si>
  <si>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</si>
  <si>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</si>
  <si>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</si>
  <si>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</si>
  <si>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</si>
  <si>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</si>
  <si>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</si>
  <si>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</si>
  <si>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</si>
  <si>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</si>
  <si>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</si>
  <si>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</si>
  <si>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</si>
  <si>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</si>
  <si>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</si>
  <si>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</si>
  <si>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</si>
  <si>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</si>
  <si>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</si>
  <si>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</si>
  <si>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</si>
  <si>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</si>
  <si>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</si>
  <si>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</si>
  <si>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</si>
  <si>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</si>
  <si>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</si>
  <si>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</si>
  <si>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</si>
  <si>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</si>
  <si>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</si>
  <si>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</si>
  <si>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</si>
  <si>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</si>
  <si>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</si>
  <si>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</si>
  <si>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</si>
  <si>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</si>
  <si>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</si>
  <si>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</si>
  <si>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</si>
  <si>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</si>
  <si>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</si>
  <si>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</si>
  <si>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</si>
  <si>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</si>
  <si>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</si>
  <si>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</si>
  <si>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</si>
  <si>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</si>
  <si>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</si>
  <si>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</si>
  <si>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</si>
  <si>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</si>
  <si>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</si>
  <si>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</si>
  <si>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</si>
  <si>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</si>
  <si>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</si>
  <si>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</si>
  <si>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</si>
  <si>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</si>
  <si>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</si>
  <si>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</si>
  <si>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</si>
  <si>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</si>
  <si>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</si>
  <si>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</si>
  <si>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</si>
  <si>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</si>
  <si>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</si>
  <si>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</si>
  <si>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</si>
  <si>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</si>
  <si>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</si>
  <si>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</si>
  <si>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</si>
  <si>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</si>
  <si>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</si>
  <si>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</si>
  <si>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</si>
  <si>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</si>
  <si>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</si>
  <si>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</si>
  <si>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</si>
  <si>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</si>
  <si>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</si>
  <si>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</si>
  <si>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</si>
  <si>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</si>
  <si>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</si>
  <si>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</si>
  <si>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</si>
  <si>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</si>
  <si>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</si>
  <si>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</si>
  <si>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</si>
  <si>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</si>
  <si>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</si>
  <si>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</si>
  <si>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</si>
  <si>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</si>
  <si>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</si>
  <si>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</si>
  <si>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</si>
  <si>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</si>
  <si>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</si>
  <si>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</si>
  <si>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</si>
  <si>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</si>
  <si>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</si>
  <si>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</si>
  <si>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</si>
  <si>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</si>
  <si>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</si>
  <si>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</si>
  <si>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</si>
  <si>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</si>
  <si>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</si>
  <si>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</si>
  <si>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</si>
  <si>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</si>
  <si>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</si>
  <si>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</si>
  <si>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</si>
  <si>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</si>
  <si>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</si>
  <si>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</si>
  <si>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</si>
  <si>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</si>
  <si>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</si>
  <si>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</si>
  <si>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</si>
  <si>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</si>
  <si>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</si>
  <si>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</si>
  <si>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</si>
  <si>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</si>
  <si>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</si>
  <si>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</si>
  <si>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</si>
  <si>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</si>
  <si>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</si>
  <si>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</si>
  <si>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</si>
  <si>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</si>
  <si>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</si>
  <si>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</si>
  <si>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</si>
  <si>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</si>
  <si>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</si>
  <si>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</si>
  <si>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</si>
  <si>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</si>
  <si>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</si>
  <si>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</si>
  <si>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</si>
  <si>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</si>
  <si>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</si>
  <si>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</si>
  <si>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</si>
  <si>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</si>
  <si>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</si>
  <si>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</si>
  <si>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</si>
  <si>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</si>
  <si>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</si>
  <si>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</si>
  <si>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</si>
  <si>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</si>
  <si>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</si>
  <si>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</si>
  <si>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</si>
  <si>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</si>
  <si>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</si>
  <si>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</si>
  <si>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</si>
  <si>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</si>
  <si>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</si>
  <si>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</si>
  <si>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</si>
  <si>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</si>
  <si>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</si>
  <si>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</si>
  <si>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</si>
  <si>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</si>
  <si>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</si>
  <si>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</si>
  <si>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</si>
  <si>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</si>
  <si>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</si>
  <si>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</si>
  <si>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</si>
  <si>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</si>
  <si>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</si>
  <si>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</si>
  <si>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</si>
  <si>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</si>
  <si>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</si>
  <si>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</si>
  <si>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</si>
  <si>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</si>
  <si>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</si>
  <si>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</si>
  <si>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</si>
  <si>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</si>
  <si>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</si>
  <si>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</si>
  <si>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</si>
  <si>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</si>
  <si>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</si>
  <si>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</si>
  <si>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</si>
  <si>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</si>
  <si>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</si>
  <si>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</si>
  <si>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</si>
  <si>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</si>
  <si>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</si>
  <si>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</si>
  <si>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</si>
  <si>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</si>
  <si>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</si>
  <si>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</si>
  <si>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</si>
  <si>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</si>
  <si>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</si>
  <si>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</si>
  <si>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</si>
  <si>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</si>
  <si>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</si>
  <si>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</si>
  <si>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</si>
  <si>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</si>
  <si>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</si>
  <si>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</si>
  <si>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</si>
  <si>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</si>
  <si>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</si>
  <si>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</si>
  <si>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</si>
  <si>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</si>
  <si>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</si>
  <si>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</si>
  <si>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</si>
  <si>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</si>
  <si>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</si>
  <si>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</si>
  <si>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</si>
  <si>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</si>
  <si>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</si>
  <si>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</si>
  <si>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</si>
  <si>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</si>
  <si>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</si>
  <si>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</si>
  <si>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</si>
  <si>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</si>
  <si>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</si>
  <si>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</si>
  <si>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</si>
  <si>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</si>
  <si>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</si>
  <si>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</si>
  <si>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</si>
  <si>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</si>
  <si>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</si>
  <si>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</si>
  <si>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</si>
  <si>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</si>
  <si>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</si>
  <si>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</si>
  <si>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</si>
  <si>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</si>
  <si>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</si>
  <si>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</si>
  <si>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</si>
  <si>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</si>
  <si>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</si>
  <si>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</si>
  <si>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</si>
  <si>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</si>
  <si>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</si>
  <si>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</si>
  <si>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</si>
  <si>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</si>
  <si>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</si>
  <si>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</si>
  <si>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</si>
  <si>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</si>
  <si>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</si>
  <si>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</si>
  <si>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</si>
  <si>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</si>
  <si>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</si>
  <si>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</si>
  <si>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</si>
  <si>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</si>
  <si>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</si>
  <si>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</si>
  <si>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</si>
  <si>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</si>
  <si>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</si>
  <si>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</si>
  <si>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</si>
  <si>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</si>
  <si>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</si>
  <si>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</si>
  <si>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</si>
  <si>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</si>
  <si>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</si>
  <si>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</si>
  <si>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</si>
  <si>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</si>
  <si>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</si>
  <si>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</si>
  <si>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</si>
  <si>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</si>
  <si>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</si>
  <si>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</si>
  <si>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</si>
  <si>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</si>
  <si>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</si>
  <si>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</si>
  <si>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</si>
  <si>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</si>
  <si>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</si>
  <si>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</si>
  <si>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</si>
  <si>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</si>
  <si>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</si>
  <si>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</si>
  <si>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</si>
  <si>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</si>
  <si>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</si>
  <si>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</si>
  <si>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</si>
  <si>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</si>
  <si>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</si>
  <si>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</si>
  <si>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</si>
  <si>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</si>
  <si>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</si>
  <si>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</si>
  <si>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</si>
  <si>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</si>
  <si>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</si>
  <si>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</si>
  <si>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</si>
  <si>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</si>
  <si>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</si>
  <si>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</si>
  <si>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</si>
  <si>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</si>
  <si>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</si>
  <si>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</si>
  <si>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</si>
  <si>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</si>
  <si>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</si>
  <si>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</si>
  <si>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</si>
  <si>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</si>
  <si>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</si>
  <si>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</si>
  <si>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</si>
  <si>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</si>
  <si>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</si>
  <si>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</si>
  <si>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</si>
  <si>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</si>
  <si>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</si>
  <si>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</si>
  <si>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</si>
  <si>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</si>
  <si>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</si>
  <si>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</si>
  <si>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</si>
  <si>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</si>
  <si>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</si>
  <si>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</si>
  <si>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</si>
  <si>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</si>
  <si>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</si>
  <si>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</si>
  <si>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</si>
  <si>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</si>
  <si>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</si>
  <si>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</si>
  <si>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</si>
  <si>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</si>
  <si>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</si>
  <si>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</si>
  <si>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</si>
  <si>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</si>
  <si>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</si>
  <si>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</si>
  <si>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</si>
  <si>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</si>
  <si>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</si>
  <si>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</si>
  <si>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</si>
  <si>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</si>
  <si>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</si>
  <si>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</si>
  <si>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</si>
  <si>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</si>
  <si>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</si>
  <si>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</si>
  <si>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</si>
  <si>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</si>
  <si>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</si>
  <si>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</si>
  <si>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</si>
  <si>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</si>
  <si>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</si>
  <si>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</si>
  <si>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</si>
  <si>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</si>
  <si>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</si>
  <si>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</si>
  <si>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</si>
  <si>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</si>
  <si>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</si>
  <si>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</si>
  <si>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</si>
  <si>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</si>
  <si>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</si>
  <si>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</si>
  <si>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</si>
  <si>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</si>
  <si>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</si>
  <si>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</si>
  <si>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</si>
  <si>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</si>
  <si>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</si>
  <si>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</si>
  <si>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</si>
  <si>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</si>
  <si>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</si>
  <si>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</si>
  <si>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</si>
  <si>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</si>
  <si>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</si>
  <si>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</si>
  <si>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</si>
  <si>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</si>
  <si>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</si>
  <si>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</si>
  <si>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</si>
  <si>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</si>
  <si>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</si>
  <si>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</si>
  <si>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</si>
  <si>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</si>
  <si>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</si>
  <si>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</si>
  <si>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</si>
  <si>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</si>
  <si>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</si>
  <si>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</si>
  <si>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</si>
  <si>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</si>
  <si>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</si>
  <si>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</si>
  <si>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</si>
  <si>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</si>
  <si>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</si>
  <si>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</si>
  <si>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</si>
  <si>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</si>
  <si>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</si>
  <si>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</si>
  <si>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</si>
  <si>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</si>
  <si>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</si>
  <si>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</si>
  <si>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</si>
  <si>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</si>
  <si>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</si>
  <si>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</si>
  <si>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</si>
  <si>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</si>
  <si>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</si>
  <si>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</si>
  <si>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</si>
  <si>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</si>
  <si>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</si>
  <si>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</si>
  <si>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</si>
  <si>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</si>
  <si>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</si>
  <si>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</si>
  <si>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</si>
  <si>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</si>
  <si>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</si>
  <si>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</si>
  <si>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</si>
  <si>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</si>
  <si>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</si>
  <si>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</si>
  <si>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</si>
  <si>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</si>
  <si>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</si>
  <si>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</si>
  <si>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</si>
  <si>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</si>
  <si>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</si>
  <si>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</si>
  <si>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</si>
  <si>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</si>
  <si>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</si>
  <si>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</si>
  <si>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</si>
  <si>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</si>
  <si>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</si>
  <si>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</si>
  <si>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</si>
  <si>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</si>
  <si>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</si>
  <si>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</si>
  <si>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</si>
  <si>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</si>
  <si>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</si>
  <si>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</si>
  <si>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</si>
  <si>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</si>
  <si>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</si>
  <si>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</si>
  <si>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</si>
  <si>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</si>
  <si>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</si>
  <si>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</si>
  <si>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</si>
  <si>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</si>
  <si>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</si>
  <si>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</si>
  <si>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</si>
  <si>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</si>
  <si>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</si>
  <si>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</si>
  <si>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</si>
  <si>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</si>
  <si>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</si>
  <si>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</si>
  <si>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</si>
  <si>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</si>
  <si>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</si>
  <si>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</si>
  <si>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</si>
  <si>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</si>
  <si>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</si>
  <si>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</si>
  <si>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</si>
  <si>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</si>
  <si>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</si>
  <si>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</si>
  <si>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</si>
  <si>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</si>
  <si>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</si>
  <si>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</si>
  <si>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</si>
  <si>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</si>
  <si>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</si>
  <si>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</si>
  <si>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</si>
  <si>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</si>
  <si>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</si>
  <si>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</si>
  <si>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</si>
  <si>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</si>
  <si>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</si>
  <si>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</si>
  <si>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</si>
  <si>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</si>
  <si>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</si>
  <si>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</si>
  <si>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</si>
  <si>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</si>
  <si>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</si>
  <si>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</si>
  <si>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</si>
  <si>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</si>
  <si>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</si>
  <si>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</si>
  <si>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</si>
  <si>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</si>
  <si>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</si>
  <si>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</si>
  <si>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</si>
  <si>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</si>
  <si>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</si>
  <si>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</si>
  <si>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</si>
  <si>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</si>
  <si>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</si>
  <si>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</si>
  <si>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</si>
  <si>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</si>
  <si>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</si>
  <si>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</si>
  <si>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</si>
  <si>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</si>
  <si>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</si>
  <si>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</si>
  <si>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</si>
  <si>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</si>
  <si>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</si>
  <si>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</si>
  <si>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</si>
  <si>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</si>
  <si>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</si>
  <si>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</si>
  <si>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</si>
  <si>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</si>
  <si>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</si>
  <si>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</si>
  <si>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</si>
  <si>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</si>
  <si>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</si>
  <si>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</si>
  <si>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</si>
  <si>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</si>
  <si>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</si>
  <si>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</si>
  <si>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</si>
  <si>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</si>
  <si>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</si>
  <si>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</si>
  <si>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</si>
  <si>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</si>
  <si>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</si>
  <si>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</si>
  <si>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</si>
  <si>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</si>
  <si>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</si>
  <si>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</si>
  <si>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</si>
  <si>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</si>
  <si>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</si>
  <si>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</si>
  <si>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</si>
  <si>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</si>
  <si>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</si>
  <si>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</si>
  <si>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</si>
  <si>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</si>
  <si>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</si>
  <si>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</si>
  <si>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</si>
  <si>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</si>
  <si>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</si>
  <si>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</si>
  <si>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</si>
  <si>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</si>
  <si>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</si>
  <si>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</si>
  <si>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</si>
  <si>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</si>
  <si>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</si>
  <si>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</si>
  <si>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</si>
  <si>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</si>
  <si>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</si>
  <si>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</si>
  <si>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</si>
  <si>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</si>
  <si>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</si>
  <si>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</si>
  <si>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</si>
  <si>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</si>
  <si>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</si>
  <si>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</si>
  <si>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</si>
  <si>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</si>
  <si>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</si>
  <si>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</si>
  <si>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</si>
  <si>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</si>
  <si>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</si>
  <si>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</si>
  <si>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</si>
  <si>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</si>
  <si>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</si>
  <si>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</si>
  <si>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</si>
  <si>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</si>
  <si>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</si>
  <si>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</si>
  <si>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</si>
  <si>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</si>
  <si>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</si>
  <si>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</si>
  <si>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</si>
  <si>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</si>
  <si>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</si>
  <si>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</si>
  <si>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</si>
  <si>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</si>
  <si>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</si>
  <si>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</si>
  <si>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</si>
  <si>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</si>
  <si>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</si>
  <si>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</si>
  <si>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</si>
  <si>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</si>
  <si>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</si>
  <si>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</si>
  <si>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</si>
  <si>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</si>
  <si>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</si>
  <si>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</si>
  <si>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</si>
  <si>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</si>
  <si>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</si>
  <si>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</si>
  <si>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</si>
  <si>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</si>
  <si>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</si>
  <si>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</si>
  <si>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</si>
  <si>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</si>
  <si>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</si>
  <si>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</si>
  <si>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</si>
  <si>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</si>
  <si>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</si>
  <si>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</si>
  <si>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</si>
  <si>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</si>
  <si>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</si>
  <si>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</si>
  <si>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</si>
  <si>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</si>
  <si>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</si>
  <si>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</si>
  <si>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</si>
  <si>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</si>
  <si>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</si>
  <si>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</si>
  <si>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</si>
  <si>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</si>
  <si>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</si>
  <si>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</si>
  <si>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</si>
  <si>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</si>
  <si>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</si>
  <si>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</si>
  <si>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</si>
  <si>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</si>
  <si>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</si>
  <si>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</si>
  <si>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</si>
  <si>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</si>
  <si>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</si>
  <si>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</si>
  <si>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</si>
  <si>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</si>
  <si>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</si>
  <si>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</si>
  <si>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</si>
  <si>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</si>
  <si>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</si>
  <si>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</si>
  <si>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</si>
  <si>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</si>
  <si>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</si>
  <si>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</si>
  <si>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</si>
  <si>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</si>
  <si>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</si>
  <si>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</si>
  <si>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</si>
  <si>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</si>
  <si>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</si>
  <si>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</si>
  <si>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</si>
  <si>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</si>
  <si>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</si>
  <si>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</si>
  <si>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</si>
  <si>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</si>
  <si>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</si>
  <si>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</si>
  <si>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</si>
  <si>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</si>
  <si>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</si>
  <si>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</si>
  <si>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</si>
  <si>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</si>
  <si>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</si>
  <si>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</si>
  <si>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</si>
  <si>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</si>
  <si>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</si>
  <si>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</si>
  <si>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</si>
  <si>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</si>
  <si>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</si>
  <si>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</si>
  <si>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</si>
  <si>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</si>
  <si>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</si>
  <si>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</si>
  <si>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</si>
  <si>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</si>
  <si>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</si>
  <si>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</si>
  <si>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</si>
  <si>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</si>
  <si>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</si>
  <si>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</si>
  <si>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</si>
  <si>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</si>
  <si>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</si>
  <si>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</si>
  <si>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</si>
  <si>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</si>
  <si>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</si>
  <si>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</si>
  <si>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</si>
  <si>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</si>
  <si>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</si>
  <si>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</si>
  <si>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</si>
  <si>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</si>
  <si>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</si>
  <si>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</si>
  <si>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</si>
  <si>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</si>
  <si>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</si>
  <si>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</si>
  <si>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</si>
  <si>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</si>
  <si>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</si>
  <si>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</si>
  <si>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</si>
  <si>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</si>
  <si>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</si>
  <si>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</si>
  <si>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</si>
  <si>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</si>
  <si>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</si>
  <si>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</si>
  <si>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</si>
  <si>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</si>
  <si>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</si>
  <si>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</si>
  <si>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</si>
  <si>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</si>
  <si>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</si>
  <si>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</si>
  <si>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</si>
  <si>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</si>
  <si>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</si>
  <si>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</si>
  <si>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</si>
  <si>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</si>
  <si>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</si>
  <si>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</si>
  <si>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</si>
  <si>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</si>
  <si>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</si>
  <si>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</si>
  <si>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</si>
  <si>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</si>
  <si>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</si>
  <si>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</si>
  <si>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</si>
  <si>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</si>
  <si>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</si>
  <si>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</si>
  <si>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</si>
  <si>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</si>
  <si>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</si>
  <si>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</si>
  <si>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</si>
  <si>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</si>
  <si>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</si>
  <si>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</si>
  <si>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</si>
  <si>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</si>
  <si>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</si>
  <si>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</si>
  <si>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</si>
  <si>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</si>
  <si>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</si>
  <si>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</si>
  <si>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</si>
  <si>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</si>
  <si>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</si>
  <si>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</si>
  <si>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</si>
  <si>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</si>
  <si>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</si>
  <si>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</si>
  <si>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</si>
  <si>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</si>
  <si>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</si>
  <si>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</si>
  <si>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</si>
  <si>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</si>
  <si>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</si>
  <si>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</si>
  <si>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</si>
  <si>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</si>
  <si>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</si>
  <si>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</si>
  <si>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</si>
  <si>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</si>
  <si>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</si>
  <si>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</si>
  <si>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</si>
  <si>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</si>
  <si>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</si>
  <si>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</si>
  <si>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</si>
  <si>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</si>
  <si>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</si>
  <si>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</si>
  <si>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</si>
  <si>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</si>
  <si>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</si>
  <si>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</si>
  <si>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</si>
  <si>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</si>
  <si>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</si>
  <si>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</si>
  <si>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</si>
  <si>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</si>
  <si>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</si>
  <si>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</si>
  <si>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</si>
  <si>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</si>
  <si>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</si>
  <si>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</si>
  <si>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</si>
  <si>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</si>
  <si>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</si>
  <si>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</si>
  <si>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</si>
  <si>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</si>
  <si>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</si>
  <si>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</si>
  <si>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</si>
  <si>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</si>
  <si>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</si>
  <si>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</si>
  <si>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</si>
  <si>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</si>
  <si>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</si>
  <si>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</si>
  <si>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</si>
  <si>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</si>
  <si>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</si>
  <si>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</si>
  <si>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</si>
  <si>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</si>
  <si>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</si>
  <si>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</si>
  <si>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</si>
  <si>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</si>
  <si>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</si>
  <si>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</si>
  <si>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</si>
  <si>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</si>
  <si>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</si>
  <si>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</si>
  <si>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</si>
  <si>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</si>
  <si>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</si>
  <si>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</si>
  <si>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</si>
  <si>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</si>
  <si>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</si>
  <si>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</si>
  <si>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</si>
  <si>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</si>
  <si>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</si>
  <si>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</si>
  <si>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</si>
  <si>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</si>
  <si>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</si>
  <si>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</si>
  <si>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</si>
  <si>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</si>
  <si>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</si>
  <si>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</si>
  <si>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</si>
  <si>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</si>
  <si>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</si>
  <si>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</si>
  <si>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</si>
  <si>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</si>
  <si>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</si>
  <si>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</si>
  <si>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</si>
  <si>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</si>
  <si>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</si>
  <si>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</si>
  <si>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</si>
  <si>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</si>
  <si>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</si>
  <si>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</si>
  <si>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</si>
  <si>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</si>
  <si>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</si>
  <si>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</si>
  <si>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</si>
  <si>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</si>
  <si>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</si>
  <si>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</si>
  <si>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</si>
  <si>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</si>
  <si>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</si>
  <si>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</si>
  <si>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</si>
  <si>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</si>
  <si>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</si>
  <si>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</si>
  <si>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</si>
  <si>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</si>
  <si>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</si>
  <si>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</si>
  <si>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</si>
  <si>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</si>
  <si>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</si>
  <si>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</si>
  <si>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</si>
  <si>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</si>
  <si>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</si>
  <si>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</si>
  <si>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</si>
  <si>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</si>
  <si>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</si>
  <si>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</si>
  <si>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</si>
  <si>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</si>
  <si>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</si>
  <si>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</si>
  <si>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</si>
  <si>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</si>
  <si>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</si>
  <si>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</si>
  <si>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</si>
  <si>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</si>
  <si>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</si>
  <si>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</si>
  <si>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</si>
  <si>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</si>
  <si>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</si>
  <si>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</si>
  <si>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</si>
  <si>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</si>
  <si>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</si>
  <si>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</si>
  <si>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</si>
  <si>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</si>
  <si>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</si>
  <si>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</si>
  <si>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</si>
  <si>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</si>
  <si>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</si>
  <si>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</si>
  <si>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</si>
  <si>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</si>
  <si>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</si>
  <si>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</si>
  <si>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</si>
  <si>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</si>
  <si>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</si>
  <si>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</si>
  <si>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</si>
  <si>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</si>
  <si>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</si>
  <si>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</si>
  <si>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</si>
  <si>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</si>
  <si>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</si>
  <si>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</si>
  <si>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</si>
  <si>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</si>
  <si>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</si>
  <si>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</si>
  <si>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</si>
  <si>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</si>
  <si>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</si>
  <si>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</si>
  <si>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</si>
  <si>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</si>
  <si>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</si>
  <si>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</si>
  <si>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</si>
  <si>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</si>
  <si>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</si>
  <si>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</si>
  <si>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</si>
  <si>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</si>
  <si>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</si>
  <si>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</si>
  <si>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</si>
  <si>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</si>
  <si>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</si>
  <si>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</si>
  <si>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</si>
  <si>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</si>
  <si>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</si>
  <si>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</si>
  <si>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</si>
  <si>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</si>
  <si>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</si>
  <si>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</si>
  <si>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</si>
  <si>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</si>
  <si>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</si>
  <si>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</si>
  <si>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</si>
  <si>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</si>
  <si>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</si>
  <si>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</si>
  <si>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</si>
  <si>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</si>
  <si>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</si>
  <si>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</si>
  <si>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</si>
  <si>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</si>
  <si>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</si>
  <si>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</si>
  <si>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</si>
  <si>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</si>
  <si>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</si>
  <si>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</si>
  <si>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</si>
  <si>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</si>
  <si>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</si>
  <si>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</si>
  <si>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</si>
  <si>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</si>
  <si>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</si>
  <si>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</si>
  <si>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</si>
  <si>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</si>
  <si>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</si>
  <si>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</si>
  <si>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</si>
  <si>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</si>
  <si>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</si>
  <si>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</si>
  <si>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</si>
  <si>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</si>
  <si>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</si>
  <si>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</si>
  <si>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</si>
  <si>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</si>
  <si>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</si>
  <si>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</si>
  <si>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</si>
  <si>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</si>
  <si>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</si>
  <si>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</si>
  <si>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</si>
  <si>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</si>
  <si>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</si>
  <si>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</si>
  <si>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</si>
  <si>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</si>
  <si>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</si>
  <si>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</si>
  <si>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</si>
  <si>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</si>
  <si>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</si>
  <si>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</si>
  <si>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</si>
  <si>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</si>
  <si>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</si>
  <si>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</si>
  <si>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</si>
  <si>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</si>
  <si>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</si>
  <si>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</si>
  <si>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</si>
  <si>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</si>
  <si>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</si>
  <si>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</si>
  <si>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</si>
  <si>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</si>
  <si>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</si>
  <si>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</si>
  <si>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</si>
  <si>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</si>
  <si>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</si>
  <si>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</si>
  <si>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</si>
  <si>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</si>
  <si>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</si>
  <si>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</si>
  <si>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</si>
  <si>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</si>
  <si>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</si>
  <si>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</si>
  <si>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</si>
  <si>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</si>
  <si>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</si>
  <si>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</si>
  <si>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</si>
  <si>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</si>
  <si>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</si>
  <si>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</si>
  <si>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</si>
  <si>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</si>
  <si>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</si>
  <si>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</si>
  <si>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</si>
  <si>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</si>
  <si>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</si>
  <si>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</si>
  <si>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</si>
  <si>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</si>
  <si>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</si>
  <si>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</si>
  <si>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</si>
  <si>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</si>
  <si>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</si>
  <si>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</si>
  <si>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</si>
  <si>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</si>
  <si>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</si>
  <si>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</si>
  <si>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</si>
  <si>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</si>
  <si>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</si>
  <si>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</si>
  <si>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</si>
  <si>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</si>
  <si>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</si>
  <si>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</si>
  <si>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</si>
  <si>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</si>
  <si>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</si>
  <si>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</si>
  <si>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</si>
  <si>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</si>
  <si>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</si>
  <si>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</si>
  <si>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</si>
  <si>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</si>
  <si>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</si>
  <si>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</si>
  <si>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</si>
  <si>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</si>
  <si>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</si>
  <si>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</si>
  <si>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</si>
  <si>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</si>
  <si>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</si>
  <si>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</si>
  <si>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</si>
  <si>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</si>
  <si>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</si>
  <si>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</si>
  <si>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</si>
  <si>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</si>
  <si>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</si>
  <si>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</si>
  <si>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</si>
  <si>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</si>
  <si>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</si>
  <si>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</si>
  <si>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</si>
  <si>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</si>
  <si>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</si>
  <si>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</si>
  <si>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</si>
  <si>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</si>
  <si>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</si>
  <si>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</si>
  <si>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</si>
  <si>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</si>
  <si>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</si>
  <si>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</si>
  <si>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</si>
  <si>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</si>
  <si>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</si>
  <si>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</si>
  <si>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</si>
  <si>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</si>
  <si>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</si>
  <si>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</si>
  <si>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</si>
  <si>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</si>
  <si>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</si>
  <si>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</si>
  <si>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</si>
  <si>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</si>
  <si>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</si>
  <si>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</si>
  <si>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</si>
  <si>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</si>
  <si>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</si>
  <si>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</si>
  <si>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</si>
  <si>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</si>
  <si>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</si>
  <si>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</si>
  <si>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</si>
  <si>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</si>
  <si>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</si>
  <si>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</si>
  <si>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</si>
  <si>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</si>
  <si>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</si>
  <si>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</si>
  <si>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</si>
  <si>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</si>
  <si>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</si>
  <si>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</si>
  <si>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</si>
  <si>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</si>
  <si>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</si>
  <si>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</si>
  <si>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</si>
  <si>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</si>
  <si>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</si>
  <si>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</si>
  <si>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</si>
  <si>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</si>
  <si>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</si>
  <si>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</si>
  <si>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</si>
  <si>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</si>
  <si>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</si>
  <si>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</si>
  <si>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</si>
  <si>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</si>
  <si>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</si>
  <si>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</si>
  <si>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</si>
  <si>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</si>
  <si>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</si>
  <si>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</si>
  <si>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</si>
  <si>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</si>
  <si>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</si>
  <si>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</si>
  <si>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</si>
  <si>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</si>
  <si>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</si>
  <si>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</si>
  <si>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</si>
  <si>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</si>
  <si>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</si>
  <si>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</si>
  <si>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</si>
  <si>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</si>
  <si>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</si>
  <si>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</si>
  <si>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</si>
  <si>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</si>
  <si>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</si>
  <si>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</si>
  <si>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</si>
  <si>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</si>
  <si>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</si>
  <si>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</si>
  <si>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</si>
  <si>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</si>
  <si>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</si>
  <si>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</si>
  <si>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</si>
  <si>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</si>
  <si>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</si>
  <si>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</si>
  <si>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</si>
  <si>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</si>
  <si>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</si>
  <si>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</si>
  <si>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</si>
  <si>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</si>
  <si>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</si>
  <si>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</si>
  <si>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</si>
  <si>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</si>
  <si>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</si>
  <si>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</si>
  <si>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</si>
  <si>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</si>
  <si>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</si>
  <si>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</si>
  <si>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</si>
  <si>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</si>
  <si>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</si>
  <si>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</si>
  <si>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</si>
  <si>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</si>
  <si>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</si>
  <si>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</si>
  <si>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</si>
  <si>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</si>
  <si>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</si>
  <si>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</si>
  <si>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</si>
  <si>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</si>
  <si>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</si>
  <si>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</si>
  <si>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</si>
  <si>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</si>
  <si>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</si>
  <si>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</si>
  <si>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</si>
  <si>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</si>
  <si>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</si>
  <si>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</si>
  <si>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</si>
  <si>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</si>
  <si>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</si>
  <si>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</si>
  <si>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</si>
  <si>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</si>
  <si>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</si>
  <si>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</si>
  <si>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</si>
  <si>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</si>
  <si>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</si>
  <si>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</si>
  <si>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</si>
  <si>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</si>
  <si>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</si>
  <si>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</si>
  <si>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</si>
  <si>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</si>
  <si>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</si>
  <si>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</si>
  <si>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</si>
  <si>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</si>
  <si>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</si>
  <si>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</si>
  <si>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</si>
  <si>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</si>
  <si>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</si>
  <si>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</si>
  <si>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</si>
  <si>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</si>
  <si>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</si>
  <si>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</si>
  <si>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</si>
  <si>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</si>
  <si>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</si>
  <si>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</si>
  <si>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</si>
  <si>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</si>
  <si>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</si>
  <si>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</si>
  <si>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</si>
  <si>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</si>
  <si>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</si>
  <si>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</si>
  <si>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</si>
  <si>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</si>
  <si>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</si>
  <si>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</si>
  <si>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</si>
  <si>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</si>
  <si>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</si>
  <si>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</si>
  <si>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</si>
  <si>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</si>
  <si>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</si>
  <si>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</si>
  <si>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</si>
  <si>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</si>
  <si>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</si>
  <si>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</si>
  <si>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</si>
  <si>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</si>
  <si>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</si>
  <si>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</si>
  <si>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</si>
  <si>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</si>
  <si>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</si>
  <si>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</si>
  <si>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</si>
  <si>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</si>
  <si>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</si>
  <si>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</si>
  <si>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</si>
  <si>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</si>
  <si>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</si>
  <si>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</si>
  <si>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</si>
  <si>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</si>
  <si>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</si>
  <si>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</si>
  <si>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</si>
  <si>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</si>
  <si>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</si>
  <si>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</si>
  <si>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</si>
  <si>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</si>
  <si>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</si>
  <si>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</si>
  <si>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</si>
  <si>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</si>
  <si>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</si>
  <si>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</si>
  <si>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</si>
  <si>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</si>
  <si>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</si>
  <si>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</si>
  <si>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</si>
  <si>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</si>
  <si>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</si>
  <si>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</si>
  <si>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</si>
  <si>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</si>
  <si>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</si>
  <si>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</si>
  <si>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</si>
  <si>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</si>
  <si>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</si>
  <si>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</si>
  <si>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</si>
  <si>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</si>
  <si>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</si>
  <si>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</si>
  <si>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</si>
  <si>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</si>
  <si>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</si>
  <si>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</si>
  <si>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</si>
  <si>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</si>
  <si>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</si>
  <si>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</si>
  <si>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</si>
  <si>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</si>
  <si>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</si>
  <si>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</si>
  <si>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</si>
  <si>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</si>
  <si>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</si>
  <si>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</si>
  <si>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</si>
  <si>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</si>
  <si>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</si>
  <si>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</si>
  <si>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</si>
  <si>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</si>
  <si>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</si>
  <si>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</si>
  <si>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</si>
  <si>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</si>
  <si>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</si>
  <si>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</si>
  <si>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</si>
  <si>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</si>
  <si>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</si>
  <si>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</si>
  <si>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</si>
  <si>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</si>
  <si>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</si>
  <si>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</si>
  <si>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</si>
  <si>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</si>
  <si>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</si>
  <si>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</si>
  <si>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</si>
  <si>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</si>
  <si>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</si>
  <si>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</si>
  <si>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</si>
  <si>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</si>
  <si>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</si>
  <si>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</si>
  <si>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</si>
  <si>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</si>
  <si>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</si>
  <si>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</si>
  <si>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</si>
  <si>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</si>
  <si>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</si>
  <si>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</si>
  <si>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</si>
  <si>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</si>
  <si>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</si>
  <si>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</si>
  <si>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</si>
  <si>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</si>
  <si>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</si>
  <si>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</si>
  <si>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</si>
  <si>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</si>
  <si>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</si>
  <si>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</si>
  <si>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</si>
  <si>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</si>
  <si>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</si>
  <si>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</si>
  <si>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</si>
  <si>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</si>
  <si>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</si>
  <si>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</si>
  <si>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</si>
  <si>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</si>
  <si>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</si>
  <si>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</si>
  <si>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</si>
  <si>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</si>
  <si>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</si>
  <si>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</si>
  <si>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</si>
  <si>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</si>
  <si>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</si>
  <si>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</si>
  <si>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</si>
  <si>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</si>
  <si>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</si>
  <si>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</si>
  <si>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</si>
  <si>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</si>
  <si>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</si>
  <si>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</si>
  <si>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</si>
  <si>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</si>
  <si>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</si>
  <si>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</si>
  <si>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</si>
  <si>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</si>
  <si>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</si>
  <si>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</si>
  <si>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</si>
  <si>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</si>
  <si>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</si>
  <si>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</si>
  <si>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</si>
  <si>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</si>
  <si>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</si>
  <si>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</si>
  <si>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</si>
  <si>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</si>
  <si>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</si>
  <si>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</si>
  <si>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</si>
  <si>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</si>
  <si>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</si>
  <si>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</si>
  <si>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</si>
  <si>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</si>
  <si>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</si>
  <si>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</si>
  <si>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</si>
  <si>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</si>
  <si>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</si>
  <si>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</si>
  <si>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</si>
  <si>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</si>
  <si>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</si>
  <si>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</si>
  <si>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</si>
  <si>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</si>
  <si>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</si>
  <si>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</si>
  <si>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</si>
  <si>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</si>
  <si>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</si>
  <si>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</si>
  <si>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</si>
  <si>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</si>
  <si>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</si>
  <si>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</si>
  <si>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</si>
  <si>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</si>
  <si>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</si>
  <si>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</si>
  <si>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</si>
  <si>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</si>
  <si>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</si>
  <si>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</si>
  <si>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</si>
  <si>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</si>
  <si>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</si>
  <si>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</si>
  <si>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</si>
  <si>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</si>
  <si>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</si>
  <si>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</si>
  <si>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</si>
  <si>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</si>
  <si>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</si>
  <si>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</si>
  <si>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</si>
  <si>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</si>
  <si>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</si>
  <si>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</si>
  <si>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</si>
  <si>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</si>
  <si>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</si>
  <si>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</si>
  <si>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</si>
  <si>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</si>
  <si>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</si>
  <si>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</si>
  <si>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</si>
  <si>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</si>
  <si>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</si>
  <si>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</si>
  <si>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</si>
  <si>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</si>
  <si>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</si>
  <si>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</si>
  <si>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</si>
  <si>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</si>
  <si>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</si>
  <si>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</si>
  <si>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</si>
  <si>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</si>
  <si>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</si>
  <si>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</si>
  <si>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</si>
  <si>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</si>
  <si>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</si>
  <si>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</si>
  <si>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</si>
  <si>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</si>
  <si>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</si>
  <si>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</si>
  <si>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</si>
  <si>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</si>
  <si>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</si>
  <si>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</si>
  <si>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</si>
  <si>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</si>
  <si>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</si>
  <si>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</si>
  <si>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</si>
  <si>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</si>
  <si>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</si>
  <si>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</si>
  <si>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</si>
  <si>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</si>
  <si>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</si>
  <si>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</si>
  <si>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</si>
  <si>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</si>
  <si>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</si>
  <si>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</si>
  <si>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</si>
  <si>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</si>
  <si>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</si>
  <si>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</si>
  <si>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</si>
  <si>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</si>
  <si>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</si>
  <si>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</si>
  <si>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</si>
  <si>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</si>
  <si>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</si>
  <si>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</si>
  <si>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</si>
  <si>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</si>
  <si>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</si>
  <si>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</si>
  <si>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</si>
  <si>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</si>
  <si>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</si>
  <si>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</si>
  <si>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</si>
  <si>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</si>
  <si>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</si>
  <si>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</si>
  <si>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</si>
  <si>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</si>
  <si>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</si>
  <si>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</si>
  <si>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</si>
  <si>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</si>
  <si>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</si>
  <si>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</si>
  <si>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</si>
  <si>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</si>
  <si>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</si>
  <si>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</si>
  <si>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</si>
  <si>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</si>
  <si>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</si>
  <si>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</si>
  <si>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</si>
  <si>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</si>
  <si>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</si>
  <si>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</si>
  <si>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</si>
  <si>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</si>
  <si>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</si>
  <si>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</si>
  <si>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</si>
  <si>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</si>
  <si>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</si>
  <si>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</si>
  <si>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</si>
  <si>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</si>
  <si>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</si>
  <si>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</si>
  <si>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</si>
  <si>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</si>
  <si>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</si>
  <si>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</si>
  <si>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</si>
  <si>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</si>
  <si>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</si>
  <si>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</si>
  <si>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</si>
  <si>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</si>
  <si>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</si>
  <si>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</si>
  <si>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</si>
  <si>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</si>
  <si>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</si>
  <si>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</si>
  <si>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</si>
  <si>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</si>
  <si>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</si>
  <si>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</si>
  <si>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</si>
  <si>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</si>
  <si>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</si>
  <si>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</si>
  <si>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</si>
  <si>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</si>
  <si>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</si>
  <si>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</si>
  <si>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</si>
  <si>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</si>
  <si>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</si>
  <si>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</si>
  <si>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</si>
  <si>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</si>
  <si>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</si>
  <si>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</si>
  <si>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</si>
  <si>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</si>
  <si>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</si>
  <si>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</si>
  <si>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</si>
  <si>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</si>
  <si>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</si>
  <si>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</si>
  <si>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</si>
  <si>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</si>
  <si>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</si>
  <si>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</si>
  <si>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</si>
  <si>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</si>
  <si>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</si>
  <si>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</si>
  <si>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</si>
  <si>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</si>
  <si>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</si>
  <si>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</si>
  <si>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</si>
  <si>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</si>
  <si>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</si>
  <si>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</si>
  <si>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</si>
  <si>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</si>
  <si>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</si>
  <si>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</si>
  <si>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</si>
  <si>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</si>
  <si>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</si>
  <si>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</si>
  <si>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</si>
  <si>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</si>
  <si>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</si>
  <si>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</si>
  <si>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</si>
  <si>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</si>
  <si>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</si>
  <si>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</si>
  <si>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</si>
  <si>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</si>
  <si>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</si>
  <si>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</si>
  <si>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</si>
  <si>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</si>
  <si>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</si>
  <si>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</si>
  <si>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</si>
  <si>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</si>
  <si>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</si>
  <si>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</si>
  <si>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</si>
  <si>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</si>
  <si>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</si>
  <si>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</si>
  <si>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</si>
  <si>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</si>
  <si>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</si>
  <si>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</si>
  <si>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</si>
  <si>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</si>
  <si>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</si>
  <si>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</si>
  <si>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</si>
  <si>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</si>
  <si>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</si>
  <si>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</si>
  <si>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</si>
  <si>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</si>
  <si>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</si>
  <si>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</si>
  <si>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</si>
  <si>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</si>
  <si>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</si>
  <si>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</si>
  <si>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</si>
  <si>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</si>
  <si>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</si>
  <si>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</si>
  <si>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</si>
  <si>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</si>
  <si>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</si>
  <si>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</si>
  <si>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</si>
  <si>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</si>
  <si>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</si>
  <si>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</si>
  <si>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</si>
  <si>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</si>
  <si>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</si>
  <si>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</si>
  <si>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</si>
  <si>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</si>
  <si>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</si>
  <si>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</si>
  <si>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</si>
  <si>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</si>
  <si>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</si>
  <si>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</si>
  <si>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</si>
  <si>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</si>
  <si>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</si>
  <si>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</si>
  <si>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</si>
  <si>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</si>
  <si>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</si>
  <si>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</si>
  <si>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</si>
  <si>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</si>
  <si>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</si>
  <si>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</si>
  <si>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</si>
  <si>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</si>
  <si>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</si>
  <si>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</si>
  <si>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</si>
  <si>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</si>
  <si>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</si>
  <si>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</si>
  <si>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</si>
  <si>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</si>
  <si>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</si>
  <si>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</si>
  <si>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</si>
  <si>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</si>
  <si>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</si>
  <si>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</si>
  <si>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</si>
  <si>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</si>
  <si>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</si>
  <si>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</si>
  <si>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</si>
  <si>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</si>
  <si>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</si>
  <si>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</si>
  <si>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</si>
  <si>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</si>
  <si>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</si>
  <si>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</si>
  <si>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</si>
  <si>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</si>
  <si>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</si>
  <si>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</si>
  <si>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</si>
  <si>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</si>
  <si>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</si>
  <si>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</si>
  <si>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</si>
  <si>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</si>
  <si>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</si>
  <si>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</si>
  <si>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</si>
  <si>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</si>
  <si>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</si>
  <si>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</si>
  <si>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</si>
  <si>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</si>
  <si>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</si>
  <si>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</si>
  <si>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</si>
  <si>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</si>
  <si>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</si>
  <si>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</si>
  <si>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</si>
  <si>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</si>
  <si>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</si>
  <si>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</si>
  <si>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</si>
  <si>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</si>
  <si>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</si>
  <si>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</si>
  <si>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</si>
  <si>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</si>
  <si>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</si>
  <si>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</si>
  <si>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</si>
  <si>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</si>
  <si>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</si>
  <si>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</si>
  <si>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</si>
  <si>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</si>
  <si>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</si>
  <si>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</si>
  <si>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</si>
  <si>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</si>
  <si>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</si>
  <si>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</si>
  <si>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</si>
  <si>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</si>
  <si>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</si>
  <si>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</si>
  <si>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</si>
  <si>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</si>
  <si>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</si>
  <si>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</si>
  <si>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</si>
  <si>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</si>
  <si>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</si>
  <si>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</si>
  <si>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</si>
  <si>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</si>
  <si>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</si>
  <si>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</si>
  <si>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</si>
  <si>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</si>
  <si>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</si>
  <si>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</si>
  <si>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</si>
  <si>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</si>
  <si>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</si>
  <si>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</si>
  <si>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</si>
  <si>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</si>
  <si>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</si>
  <si>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</si>
  <si>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</si>
  <si>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</si>
  <si>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</si>
  <si>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</si>
  <si>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</si>
  <si>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</si>
  <si>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</si>
  <si>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</si>
  <si>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</si>
  <si>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</si>
  <si>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</si>
  <si>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</si>
  <si>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</si>
  <si>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</si>
  <si>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</si>
  <si>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</si>
  <si>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</si>
  <si>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</si>
  <si>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</si>
  <si>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</si>
  <si>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</si>
  <si>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</si>
  <si>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</si>
  <si>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</si>
  <si>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</si>
  <si>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</si>
  <si>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</si>
  <si>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</si>
  <si>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</si>
  <si>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</si>
  <si>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</si>
  <si>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</si>
  <si>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</si>
  <si>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</si>
  <si>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</si>
  <si>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</si>
  <si>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</si>
  <si>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</si>
  <si>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</si>
  <si>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</si>
  <si>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</si>
  <si>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</si>
  <si>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</si>
  <si>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</si>
  <si>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</si>
  <si>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</si>
  <si>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</si>
  <si>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</si>
  <si>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</si>
  <si>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</si>
  <si>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</si>
  <si>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</si>
  <si>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</si>
  <si>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</si>
  <si>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</si>
  <si>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</si>
  <si>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</si>
  <si>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</si>
  <si>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</si>
  <si>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</si>
  <si>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</si>
  <si>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</si>
  <si>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</si>
  <si>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</si>
  <si>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</si>
  <si>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</si>
  <si>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</si>
  <si>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</si>
  <si>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</si>
  <si>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</si>
  <si>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</si>
  <si>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</si>
  <si>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</si>
  <si>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</si>
  <si>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</si>
  <si>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</si>
  <si>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</si>
  <si>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</si>
  <si>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</si>
  <si>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</si>
  <si>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</si>
  <si>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</si>
  <si>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</si>
  <si>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</si>
  <si>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</si>
  <si>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</si>
  <si>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</si>
  <si>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</si>
  <si>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</si>
  <si>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</si>
  <si>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</si>
  <si>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</si>
  <si>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</si>
  <si>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</si>
  <si>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</si>
  <si>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</si>
  <si>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</si>
  <si>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</si>
  <si>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</si>
  <si>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</si>
  <si>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</si>
  <si>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</si>
  <si>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</si>
  <si>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</si>
  <si>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</si>
  <si>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</si>
  <si>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</si>
  <si>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</si>
  <si>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</si>
  <si>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</si>
  <si>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</si>
  <si>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</si>
  <si>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</si>
  <si>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</si>
  <si>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</si>
  <si>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</si>
  <si>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</si>
  <si>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</si>
  <si>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</si>
  <si>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</si>
  <si>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</si>
  <si>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</si>
  <si>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</si>
  <si>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</si>
  <si>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</si>
  <si>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</si>
  <si>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</si>
  <si>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</si>
  <si>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</si>
  <si>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</si>
  <si>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</si>
  <si>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</si>
  <si>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</si>
  <si>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</si>
  <si>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</si>
  <si>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</si>
  <si>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</si>
  <si>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</si>
  <si>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</si>
  <si>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</si>
  <si>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</si>
  <si>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</si>
  <si>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</si>
  <si>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</si>
  <si>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</si>
  <si>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</si>
  <si>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</si>
  <si>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</si>
  <si>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</si>
  <si>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</si>
  <si>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</si>
  <si>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</si>
  <si>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</si>
  <si>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</si>
  <si>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</si>
  <si>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</si>
  <si>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</si>
  <si>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</si>
  <si>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</si>
  <si>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</si>
  <si>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</si>
  <si>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</si>
  <si>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</si>
  <si>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</si>
  <si>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</si>
  <si>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</si>
  <si>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</si>
  <si>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</si>
  <si>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</si>
  <si>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</si>
  <si>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</si>
  <si>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</si>
  <si>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</si>
  <si>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</si>
  <si>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</si>
  <si>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</si>
  <si>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</si>
  <si>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</si>
  <si>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</si>
  <si>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</si>
  <si>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</si>
  <si>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</si>
  <si>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</si>
  <si>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</si>
  <si>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</si>
  <si>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</si>
  <si>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</si>
  <si>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</si>
  <si>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</si>
  <si>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</si>
  <si>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</si>
  <si>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</si>
  <si>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</si>
  <si>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</si>
  <si>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</si>
  <si>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</si>
  <si>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</si>
  <si>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</si>
  <si>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</si>
  <si>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</si>
  <si>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</si>
  <si>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</si>
  <si>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</si>
  <si>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</si>
  <si>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</si>
  <si>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</si>
  <si>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</si>
  <si>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</si>
  <si>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</si>
  <si>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</si>
  <si>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</si>
  <si>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</si>
  <si>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</si>
  <si>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</si>
  <si>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</si>
  <si>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</si>
  <si>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</si>
  <si>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</si>
  <si>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</si>
  <si>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</si>
  <si>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</si>
  <si>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</si>
  <si>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</si>
  <si>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</si>
  <si>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</si>
  <si>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</si>
  <si>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</si>
  <si>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</si>
  <si>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</si>
  <si>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</si>
  <si>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</si>
  <si>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</si>
  <si>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</si>
  <si>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</si>
  <si>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</si>
  <si>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</si>
  <si>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</si>
  <si>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</si>
  <si>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</si>
  <si>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</si>
  <si>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</si>
  <si>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</si>
  <si>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</si>
  <si>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</si>
  <si>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</si>
  <si>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</si>
  <si>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</si>
  <si>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</si>
  <si>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</si>
  <si>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</si>
  <si>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</si>
  <si>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</si>
  <si>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</si>
  <si>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</si>
  <si>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</si>
  <si>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</si>
  <si>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</si>
  <si>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</si>
  <si>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</si>
  <si>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</si>
  <si>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</si>
  <si>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</si>
  <si>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</si>
  <si>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</si>
  <si>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</si>
  <si>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</si>
  <si>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</si>
  <si>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</si>
  <si>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</si>
  <si>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</si>
  <si>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</si>
  <si>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</si>
  <si>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</si>
  <si>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</si>
  <si>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</si>
  <si>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</si>
  <si>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</si>
  <si>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</si>
  <si>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</si>
  <si>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</si>
  <si>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</si>
  <si>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</si>
  <si>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</si>
  <si>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</si>
  <si>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</si>
  <si>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</si>
  <si>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</si>
  <si>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</si>
  <si>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</si>
  <si>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</si>
  <si>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</si>
  <si>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</si>
  <si>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</si>
  <si>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</si>
  <si>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</si>
  <si>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</si>
  <si>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</si>
  <si>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</si>
  <si>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</si>
  <si>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</si>
  <si>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</si>
  <si>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</si>
  <si>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</si>
  <si>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</si>
  <si>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</si>
  <si>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</si>
  <si>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</si>
  <si>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</si>
  <si>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</si>
  <si>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</si>
  <si>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</si>
  <si>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</si>
  <si>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</si>
  <si>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</si>
  <si>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</si>
  <si>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</si>
  <si>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</si>
  <si>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</si>
  <si>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</si>
  <si>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</si>
  <si>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</si>
  <si>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</si>
  <si>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</si>
  <si>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</si>
  <si>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</si>
  <si>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</si>
  <si>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</si>
  <si>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</si>
  <si>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</si>
  <si>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</si>
  <si>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</si>
  <si>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</si>
  <si>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</si>
  <si>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</si>
  <si>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</si>
  <si>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</si>
  <si>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</si>
  <si>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</si>
  <si>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</si>
  <si>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</si>
  <si>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</si>
  <si>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</si>
  <si>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</si>
  <si>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</si>
  <si>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</si>
  <si>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</si>
  <si>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</si>
  <si>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</si>
  <si>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</si>
  <si>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</si>
  <si>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</si>
  <si>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</si>
  <si>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</si>
  <si>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</si>
  <si>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</si>
  <si>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</si>
  <si>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</si>
  <si>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</si>
  <si>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</si>
  <si>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</si>
  <si>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</si>
  <si>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</si>
  <si>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</si>
  <si>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</si>
  <si>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</si>
  <si>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</si>
  <si>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</si>
  <si>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</si>
  <si>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</si>
  <si>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</si>
  <si>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</si>
  <si>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</si>
  <si>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</si>
  <si>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</si>
  <si>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</si>
  <si>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</si>
  <si>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</si>
  <si>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</si>
  <si>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</si>
  <si>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</si>
  <si>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</si>
  <si>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</si>
  <si>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</si>
  <si>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</si>
  <si>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</si>
  <si>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</si>
  <si>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</si>
  <si>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</si>
  <si>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</si>
  <si>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</si>
  <si>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</si>
  <si>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</si>
  <si>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</si>
  <si>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</si>
  <si>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</si>
  <si>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</si>
  <si>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</si>
  <si>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</si>
  <si>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</si>
  <si>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</si>
  <si>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</si>
  <si>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</si>
  <si>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</si>
  <si>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</si>
  <si>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</si>
  <si>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</si>
  <si>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</si>
  <si>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</si>
  <si>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</si>
  <si>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</si>
  <si>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</si>
  <si>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</si>
  <si>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</si>
  <si>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</si>
  <si>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</si>
  <si>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</si>
  <si>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</si>
  <si>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</si>
  <si>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</si>
  <si>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</si>
  <si>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</si>
  <si>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</si>
  <si>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</si>
  <si>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</si>
  <si>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</si>
  <si>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</si>
  <si>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</si>
  <si>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</si>
  <si>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</si>
  <si>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</si>
  <si>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</si>
  <si>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</si>
  <si>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</si>
  <si>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</si>
  <si>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</si>
  <si>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</si>
  <si>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</si>
  <si>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</si>
  <si>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</si>
  <si>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</si>
  <si>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</si>
  <si>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</si>
  <si>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</si>
  <si>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</si>
  <si>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</si>
  <si>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</si>
  <si>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</si>
  <si>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</si>
  <si>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</si>
  <si>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</si>
  <si>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</si>
  <si>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</si>
  <si>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</si>
  <si>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</si>
  <si>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</si>
  <si>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</si>
  <si>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</si>
  <si>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</si>
  <si>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</si>
  <si>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</si>
  <si>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</si>
  <si>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</si>
  <si>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</si>
  <si>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</si>
  <si>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</si>
  <si>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</si>
  <si>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</si>
  <si>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</si>
  <si>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</si>
  <si>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</si>
  <si>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</si>
  <si>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</si>
  <si>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</si>
  <si>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</si>
  <si>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</si>
  <si>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</si>
  <si>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</si>
  <si>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</si>
  <si>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</si>
  <si>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</si>
  <si>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</si>
  <si>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</si>
  <si>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</si>
  <si>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</si>
  <si>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</si>
  <si>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</si>
  <si>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</si>
  <si>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</si>
  <si>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</si>
  <si>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</si>
  <si>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</si>
  <si>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</si>
  <si>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</si>
  <si>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</si>
  <si>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</si>
  <si>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</si>
  <si>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</si>
  <si>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</si>
  <si>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</si>
  <si>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</si>
  <si>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</si>
  <si>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</si>
  <si>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</si>
  <si>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</si>
  <si>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</si>
  <si>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</si>
  <si>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</si>
  <si>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</si>
  <si>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</si>
  <si>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</si>
  <si>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</si>
  <si>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</si>
  <si>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</si>
  <si>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</si>
  <si>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</si>
  <si>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</si>
  <si>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</si>
  <si>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</si>
  <si>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</si>
  <si>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</si>
  <si>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</si>
  <si>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</si>
  <si>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</si>
  <si>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</si>
  <si>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</si>
  <si>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</si>
  <si>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</si>
  <si>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</si>
  <si>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</si>
  <si>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</si>
  <si>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</si>
  <si>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</si>
  <si>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</si>
  <si>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</si>
  <si>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</si>
  <si>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</si>
  <si>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</si>
  <si>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</si>
  <si>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</si>
  <si>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</si>
  <si>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</si>
  <si>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</si>
  <si>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</si>
  <si>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</si>
  <si>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</si>
  <si>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</si>
  <si>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</si>
  <si>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</si>
  <si>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</si>
  <si>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</si>
  <si>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</si>
  <si>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</si>
  <si>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</si>
  <si>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</si>
  <si>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</si>
  <si>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</si>
  <si>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</si>
  <si>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</si>
  <si>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</si>
  <si>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</si>
  <si>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</si>
  <si>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</si>
  <si>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</si>
  <si>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</si>
  <si>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</si>
  <si>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</si>
  <si>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</si>
  <si>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</si>
  <si>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</si>
  <si>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</si>
  <si>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</si>
  <si>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</si>
  <si>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</si>
  <si>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</si>
  <si>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</si>
  <si>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</si>
  <si>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</si>
  <si>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</si>
  <si>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</si>
  <si>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</si>
  <si>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</si>
  <si>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</si>
  <si>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</si>
  <si>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</si>
  <si>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</si>
  <si>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</si>
  <si>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</si>
  <si>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</si>
  <si>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</si>
  <si>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</si>
  <si>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</si>
  <si>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</si>
  <si>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</si>
  <si>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</si>
  <si>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</si>
  <si>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</si>
  <si>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</si>
  <si>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</si>
  <si>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</si>
  <si>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</si>
  <si>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</si>
  <si>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</si>
  <si>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</si>
  <si>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</si>
  <si>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</si>
  <si>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</si>
  <si>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</si>
  <si>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</si>
  <si>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</si>
  <si>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</si>
  <si>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</si>
  <si>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</si>
  <si>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</si>
  <si>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</si>
  <si>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</si>
  <si>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</si>
  <si>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</si>
  <si>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</si>
  <si>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</si>
  <si>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</si>
  <si>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</si>
  <si>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</si>
  <si>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</si>
  <si>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</si>
  <si>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</si>
  <si>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</si>
  <si>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</si>
  <si>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</si>
  <si>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</si>
  <si>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</si>
  <si>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</si>
  <si>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</si>
  <si>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</si>
  <si>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</si>
  <si>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</si>
  <si>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</si>
  <si>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</si>
  <si>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</si>
  <si>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</si>
  <si>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</si>
  <si>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</si>
  <si>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</si>
  <si>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</si>
  <si>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</si>
  <si>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</si>
  <si>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</si>
  <si>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</si>
  <si>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</si>
  <si>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</si>
  <si>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</si>
  <si>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</si>
  <si>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</si>
  <si>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</si>
  <si>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</si>
  <si>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</si>
  <si>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</si>
  <si>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</si>
  <si>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</si>
  <si>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</si>
  <si>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</si>
  <si>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</si>
  <si>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</si>
  <si>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</si>
  <si>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</si>
  <si>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</si>
  <si>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</si>
  <si>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</si>
  <si>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</si>
  <si>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</si>
  <si>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</si>
  <si>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</si>
  <si>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</si>
  <si>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</si>
  <si>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</si>
  <si>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</si>
  <si>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</si>
  <si>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</si>
  <si>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</si>
  <si>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</si>
  <si>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</si>
  <si>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</si>
  <si>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</si>
  <si>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</si>
  <si>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</si>
  <si>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</si>
  <si>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</si>
  <si>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</si>
  <si>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</si>
  <si>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</si>
  <si>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</si>
  <si>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</si>
  <si>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</si>
  <si>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</si>
  <si>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</si>
  <si>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</si>
  <si>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</si>
  <si>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</si>
  <si>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</si>
  <si>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</si>
  <si>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</si>
  <si>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</si>
  <si>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</si>
  <si>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</si>
  <si>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</si>
  <si>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</si>
  <si>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</si>
  <si>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</si>
  <si>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</si>
  <si>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</si>
  <si>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</si>
  <si>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</si>
  <si>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</si>
  <si>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</si>
  <si>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</si>
  <si>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</si>
  <si>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</si>
  <si>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</si>
  <si>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</si>
  <si>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</si>
  <si>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</si>
  <si>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</si>
  <si>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</si>
  <si>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</si>
  <si>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</si>
  <si>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</si>
  <si>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</si>
  <si>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</si>
  <si>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</si>
  <si>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</si>
  <si>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</si>
  <si>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</si>
  <si>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</si>
  <si>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</si>
  <si>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</si>
  <si>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</si>
  <si>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</si>
  <si>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</si>
  <si>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</si>
  <si>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</si>
  <si>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</si>
  <si>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</si>
  <si>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</si>
  <si>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</si>
  <si>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</si>
  <si>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</si>
  <si>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</si>
  <si>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</si>
  <si>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</si>
  <si>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</si>
  <si>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</si>
  <si>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</si>
  <si>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</si>
  <si>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</si>
  <si>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</si>
  <si>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</si>
  <si>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</si>
  <si>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</si>
  <si>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</si>
  <si>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</si>
  <si>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</si>
  <si>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</si>
  <si>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</si>
  <si>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</si>
  <si>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</si>
  <si>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</si>
  <si>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</si>
  <si>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</si>
  <si>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</si>
  <si>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</si>
  <si>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</si>
  <si>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</si>
  <si>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</si>
  <si>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</si>
  <si>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</si>
  <si>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</si>
  <si>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</si>
  <si>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</si>
  <si>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</si>
  <si>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</si>
  <si>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</si>
  <si>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</si>
  <si>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</si>
  <si>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</si>
  <si>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</si>
  <si>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</si>
  <si>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</si>
  <si>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</si>
  <si>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</si>
  <si>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</si>
  <si>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</si>
  <si>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</si>
  <si>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</si>
  <si>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</si>
  <si>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</si>
  <si>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</si>
  <si>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</si>
  <si>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</si>
  <si>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</si>
  <si>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</si>
  <si>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</si>
  <si>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</si>
  <si>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</si>
  <si>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</si>
  <si>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</si>
  <si>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</si>
  <si>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</si>
  <si>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</si>
  <si>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</si>
  <si>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</si>
  <si>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</si>
  <si>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</si>
  <si>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</si>
  <si>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</si>
  <si>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</si>
  <si>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</si>
  <si>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</si>
  <si>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</si>
  <si>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</si>
  <si>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</si>
  <si>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</si>
  <si>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</si>
  <si>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</si>
  <si>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</si>
  <si>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</si>
  <si>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</si>
  <si>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</si>
  <si>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</si>
  <si>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</si>
  <si>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</si>
  <si>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</si>
  <si>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</si>
  <si>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</si>
  <si>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</si>
  <si>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</si>
  <si>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</si>
  <si>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</si>
  <si>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</si>
  <si>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</si>
  <si>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</si>
  <si>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</si>
  <si>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</si>
  <si>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</si>
  <si>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</si>
  <si>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</si>
  <si>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</si>
  <si>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</si>
  <si>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</si>
  <si>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</si>
  <si>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</si>
  <si>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</si>
  <si>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</si>
  <si>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</si>
  <si>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</si>
  <si>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</si>
  <si>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</si>
  <si>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</si>
  <si>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</si>
  <si>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</si>
  <si>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</si>
  <si>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</si>
  <si>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</si>
  <si>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</si>
  <si>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</si>
  <si>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</si>
  <si>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</si>
  <si>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</si>
  <si>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</si>
  <si>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</si>
  <si>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</si>
  <si>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</si>
  <si>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</si>
  <si>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</si>
  <si>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</si>
  <si>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</si>
  <si>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</si>
  <si>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</si>
  <si>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</si>
  <si>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</si>
  <si>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</si>
  <si>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</si>
  <si>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</si>
  <si>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</si>
  <si>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</si>
  <si>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</si>
  <si>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</si>
  <si>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</si>
  <si>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</si>
  <si>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</si>
  <si>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</si>
  <si>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</si>
  <si>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</si>
  <si>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</si>
  <si>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</si>
  <si>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</si>
  <si>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</si>
  <si>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</si>
  <si>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</si>
  <si>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</si>
  <si>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</si>
  <si>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</si>
  <si>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</si>
  <si>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</si>
  <si>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</si>
  <si>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</si>
  <si>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</si>
  <si>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</si>
  <si>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</si>
  <si>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</si>
  <si>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</si>
  <si>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</si>
  <si>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</si>
  <si>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</si>
  <si>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</si>
  <si>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</si>
  <si>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</si>
  <si>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</si>
  <si>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</si>
  <si>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</si>
  <si>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</si>
  <si>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</si>
  <si>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</si>
  <si>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</si>
  <si>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</si>
  <si>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</si>
  <si>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</si>
  <si>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</si>
  <si>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</si>
  <si>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</si>
  <si>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</si>
  <si>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</si>
  <si>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</si>
  <si>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</si>
  <si>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</si>
  <si>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</si>
  <si>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</si>
  <si>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</si>
  <si>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</si>
  <si>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</si>
  <si>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</si>
  <si>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</si>
  <si>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</si>
  <si>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</si>
  <si>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</si>
  <si>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</si>
  <si>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</si>
  <si>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</si>
  <si>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</si>
  <si>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</si>
  <si>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</si>
  <si>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</si>
  <si>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</si>
  <si>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</si>
  <si>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</si>
  <si>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</si>
  <si>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</si>
  <si>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</si>
  <si>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</si>
  <si>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</si>
  <si>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</si>
  <si>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</si>
  <si>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</si>
  <si>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</si>
  <si>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</si>
  <si>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</si>
  <si>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</si>
  <si>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</si>
  <si>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</si>
  <si>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</si>
  <si>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</si>
  <si>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</si>
  <si>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</si>
  <si>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</si>
  <si>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</si>
  <si>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</si>
  <si>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</si>
  <si>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</si>
  <si>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</si>
  <si>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</si>
  <si>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</si>
  <si>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</si>
  <si>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</si>
  <si>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</si>
  <si>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</si>
  <si>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</si>
  <si>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</si>
  <si>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</si>
  <si>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</si>
  <si>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</si>
  <si>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</si>
  <si>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</si>
  <si>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</si>
  <si>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</si>
  <si>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</si>
  <si>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</si>
  <si>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</si>
  <si>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</si>
  <si>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</si>
  <si>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</si>
  <si>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</si>
  <si>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</si>
  <si>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</si>
  <si>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</si>
  <si>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</si>
  <si>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</si>
  <si>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</si>
  <si>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</si>
  <si>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</si>
  <si>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</si>
  <si>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</si>
  <si>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</si>
  <si>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</si>
  <si>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</si>
  <si>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</si>
  <si>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</si>
  <si>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</si>
  <si>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</si>
  <si>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</si>
  <si>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</si>
  <si>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</si>
  <si>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</si>
  <si>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</si>
  <si>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</si>
  <si>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</si>
  <si>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</si>
  <si>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</si>
  <si>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</si>
  <si>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</si>
  <si>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</si>
  <si>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</si>
  <si>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</si>
  <si>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</si>
  <si>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</si>
  <si>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</si>
  <si>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</si>
  <si>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</si>
  <si>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</si>
  <si>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</si>
  <si>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</si>
  <si>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</si>
  <si>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</si>
  <si>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</si>
  <si>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</si>
  <si>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</si>
  <si>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</si>
  <si>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</si>
  <si>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</si>
  <si>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</si>
  <si>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</si>
  <si>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</si>
  <si>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</si>
  <si>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</si>
  <si>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</si>
  <si>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</si>
  <si>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</si>
  <si>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</si>
  <si>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</si>
  <si>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</si>
  <si>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</si>
  <si>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</si>
  <si>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</si>
  <si>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</si>
  <si>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</si>
  <si>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</si>
  <si>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</si>
  <si>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</si>
  <si>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</si>
  <si>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</si>
  <si>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</si>
  <si>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</si>
  <si>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</si>
  <si>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</si>
  <si>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</si>
  <si>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</si>
  <si>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</si>
  <si>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</si>
  <si>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</si>
  <si>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</si>
  <si>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</si>
  <si>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</si>
  <si>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</si>
  <si>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</si>
  <si>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</si>
  <si>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</si>
  <si>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</si>
  <si>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</si>
  <si>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</si>
  <si>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</si>
  <si>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</si>
  <si>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</si>
  <si>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</si>
  <si>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</si>
  <si>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</si>
  <si>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</si>
  <si>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</si>
  <si>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</si>
  <si>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</si>
  <si>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</si>
  <si>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</si>
  <si>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</si>
  <si>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</si>
  <si>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</si>
  <si>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</si>
  <si>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</si>
  <si>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</si>
  <si>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</si>
  <si>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</si>
  <si>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</si>
  <si>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</si>
  <si>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</si>
  <si>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</si>
  <si>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</si>
  <si>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</si>
  <si>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</si>
  <si>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</si>
  <si>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</si>
  <si>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</si>
  <si>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</si>
  <si>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</si>
  <si>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</si>
  <si>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</si>
  <si>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</si>
  <si>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</si>
  <si>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</si>
  <si>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</si>
  <si>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</si>
  <si>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</si>
  <si>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</si>
  <si>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</si>
  <si>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</si>
  <si>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</si>
  <si>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</si>
  <si>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</si>
  <si>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</si>
  <si>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</si>
  <si>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</si>
  <si>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</si>
  <si>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</si>
  <si>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</si>
  <si>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</si>
  <si>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</si>
  <si>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</si>
  <si>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</si>
  <si>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</si>
  <si>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</si>
  <si>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</si>
  <si>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</si>
  <si>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</si>
  <si>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</si>
  <si>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</si>
  <si>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</si>
  <si>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</si>
  <si>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</si>
  <si>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</si>
  <si>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</si>
  <si>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</si>
  <si>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</si>
  <si>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</si>
  <si>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</si>
  <si>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</si>
  <si>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</si>
  <si>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</si>
  <si>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</si>
  <si>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</si>
  <si>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</si>
  <si>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</si>
  <si>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</si>
  <si>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</si>
  <si>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</si>
  <si>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</si>
  <si>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</si>
  <si>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</si>
  <si>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</si>
  <si>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</si>
  <si>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</si>
  <si>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</si>
  <si>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</si>
  <si>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</si>
  <si>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</si>
  <si>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</si>
  <si>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</si>
  <si>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</si>
  <si>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</si>
  <si>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</si>
  <si>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</si>
  <si>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</si>
  <si>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</si>
  <si>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</si>
  <si>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</si>
  <si>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</si>
  <si>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</si>
  <si>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</si>
  <si>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</si>
  <si>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</si>
  <si>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</si>
  <si>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</si>
  <si>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</si>
  <si>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</si>
  <si>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</si>
  <si>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</si>
  <si>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</si>
  <si>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</si>
  <si>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</si>
  <si>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</si>
  <si>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</si>
  <si>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</si>
  <si>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</si>
  <si>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</si>
  <si>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</si>
  <si>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</si>
  <si>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</si>
  <si>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</si>
  <si>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</si>
  <si>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</si>
  <si>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</si>
  <si>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</si>
  <si>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</si>
  <si>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</si>
  <si>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</si>
  <si>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</si>
  <si>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</si>
  <si>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</si>
  <si>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</si>
  <si>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</si>
  <si>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</si>
  <si>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</si>
  <si>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</si>
  <si>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</si>
  <si>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</si>
  <si>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</si>
  <si>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</si>
  <si>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</si>
  <si>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</si>
  <si>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</si>
  <si>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</si>
  <si>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</si>
  <si>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</si>
  <si>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</si>
  <si>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</si>
  <si>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</si>
  <si>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</si>
  <si>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</si>
  <si>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</si>
  <si>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</si>
  <si>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</si>
  <si>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</si>
  <si>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</si>
  <si>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</si>
  <si>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</si>
  <si>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</si>
  <si>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</si>
  <si>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</si>
  <si>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</si>
  <si>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</si>
  <si>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</si>
  <si>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</si>
  <si>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</si>
  <si>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</si>
  <si>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</si>
  <si>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</si>
  <si>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</si>
  <si>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</si>
  <si>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</si>
  <si>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</si>
  <si>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</si>
  <si>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</si>
  <si>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</si>
  <si>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</si>
  <si>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</si>
  <si>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</si>
  <si>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</si>
  <si>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</si>
  <si>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</si>
  <si>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</si>
  <si>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</si>
  <si>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</si>
  <si>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</si>
  <si>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</si>
  <si>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</si>
  <si>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</si>
  <si>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</si>
  <si>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</si>
  <si>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</si>
  <si>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</si>
  <si>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</si>
  <si>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</si>
  <si>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</si>
  <si>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</si>
  <si>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</si>
  <si>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</si>
  <si>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</si>
  <si>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</si>
  <si>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</si>
  <si>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</si>
  <si>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</si>
  <si>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</si>
  <si>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</si>
  <si>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</si>
  <si>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</si>
  <si>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</si>
  <si>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</si>
  <si>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</si>
  <si>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</si>
  <si>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</si>
  <si>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</si>
  <si>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</si>
  <si>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</si>
  <si>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</si>
  <si>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</si>
  <si>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</si>
  <si>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</si>
  <si>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</si>
  <si>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</si>
  <si>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</si>
  <si>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</si>
  <si>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</si>
  <si>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</si>
  <si>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</si>
  <si>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</si>
  <si>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</si>
  <si>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</si>
  <si>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</si>
  <si>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</si>
  <si>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</si>
  <si>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</si>
  <si>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</si>
  <si>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</si>
  <si>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</si>
  <si>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</si>
  <si>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</si>
  <si>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</si>
  <si>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</si>
  <si>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</si>
  <si>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</si>
  <si>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</si>
  <si>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</si>
  <si>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</si>
  <si>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</si>
  <si>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</si>
  <si>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</si>
  <si>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</si>
  <si>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</si>
  <si>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</si>
  <si>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</si>
  <si>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</si>
  <si>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</si>
  <si>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</si>
  <si>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</si>
  <si>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</si>
  <si>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</si>
  <si>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</si>
  <si>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</si>
  <si>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</si>
  <si>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</si>
  <si>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</si>
  <si>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</si>
  <si>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</si>
  <si>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</si>
  <si>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</si>
  <si>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</si>
  <si>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</si>
  <si>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</si>
  <si>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</si>
  <si>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</si>
  <si>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</si>
  <si>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</si>
  <si>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</si>
  <si>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</si>
  <si>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</si>
  <si>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</si>
  <si>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</si>
  <si>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</si>
  <si>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</si>
  <si>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</si>
  <si>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</si>
  <si>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</si>
  <si>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</si>
  <si>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</si>
  <si>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</si>
  <si>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</si>
  <si>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</si>
  <si>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</si>
  <si>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</si>
  <si>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</si>
  <si>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</si>
  <si>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</si>
  <si>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</si>
  <si>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</si>
  <si>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</si>
  <si>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</si>
  <si>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</si>
  <si>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</si>
  <si>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</si>
  <si>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</si>
  <si>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</si>
  <si>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</si>
  <si>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</si>
  <si>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</si>
  <si>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</si>
  <si>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</si>
  <si>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</si>
  <si>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</si>
  <si>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</si>
  <si>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</si>
  <si>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</si>
  <si>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</si>
  <si>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</si>
  <si>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</si>
  <si>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</si>
  <si>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</si>
  <si>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</si>
  <si>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</si>
  <si>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</si>
  <si>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</si>
  <si>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</si>
  <si>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</si>
  <si>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</si>
  <si>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</si>
  <si>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</si>
  <si>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</si>
  <si>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</si>
  <si>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</si>
  <si>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</si>
  <si>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</si>
  <si>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</si>
  <si>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</si>
  <si>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</si>
  <si>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</si>
  <si>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</si>
  <si>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</si>
  <si>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</si>
  <si>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</si>
  <si>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</si>
  <si>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</si>
  <si>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</si>
  <si>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</si>
  <si>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</si>
  <si>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</si>
  <si>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</si>
  <si>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</si>
  <si>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</si>
  <si>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</si>
  <si>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</si>
  <si>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</si>
  <si>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</si>
  <si>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</si>
  <si>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</si>
  <si>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</si>
  <si>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</si>
  <si>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</si>
  <si>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</si>
  <si>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</si>
  <si>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</si>
  <si>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</si>
  <si>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</si>
  <si>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</si>
  <si>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</si>
  <si>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</si>
  <si>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</si>
  <si>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</si>
  <si>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</si>
  <si>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</si>
  <si>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</si>
  <si>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</si>
  <si>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</si>
  <si>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</si>
  <si>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</si>
  <si>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</si>
  <si>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</si>
  <si>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</si>
  <si>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</si>
  <si>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</si>
  <si>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</si>
  <si>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</si>
  <si>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</si>
  <si>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</si>
  <si>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</si>
  <si>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</si>
  <si>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</si>
  <si>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</si>
  <si>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</si>
  <si>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</si>
  <si>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</si>
  <si>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</si>
  <si>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</si>
  <si>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</si>
  <si>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</si>
  <si>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</si>
  <si>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</si>
  <si>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</si>
  <si>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</si>
  <si>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</si>
  <si>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</si>
  <si>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</si>
  <si>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</si>
  <si>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</si>
  <si>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</si>
  <si>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</si>
  <si>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</si>
  <si>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</si>
  <si>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</si>
  <si>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</si>
  <si>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</si>
  <si>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</si>
  <si>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</si>
  <si>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</si>
  <si>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</si>
  <si>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</si>
  <si>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</si>
  <si>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</si>
  <si>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</si>
  <si>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</si>
  <si>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</si>
  <si>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</si>
  <si>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</si>
  <si>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</si>
  <si>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</si>
  <si>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</si>
  <si>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</si>
  <si>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</si>
  <si>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</si>
  <si>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</si>
  <si>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</si>
  <si>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</si>
  <si>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</si>
  <si>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</si>
  <si>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</si>
  <si>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</si>
  <si>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</si>
  <si>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</si>
  <si>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</si>
  <si>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</si>
  <si>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</si>
  <si>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</si>
  <si>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</si>
  <si>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</si>
  <si>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</si>
  <si>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</si>
  <si>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</si>
  <si>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</si>
  <si>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</si>
  <si>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</si>
  <si>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</si>
  <si>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</si>
  <si>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</si>
  <si>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</si>
  <si>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</si>
  <si>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</si>
  <si>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</si>
  <si>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</si>
  <si>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</si>
  <si>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</si>
  <si>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</si>
  <si>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</si>
  <si>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</si>
  <si>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</si>
  <si>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</si>
  <si>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</si>
  <si>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</si>
  <si>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</si>
  <si>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</si>
  <si>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</si>
  <si>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</si>
  <si>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</si>
  <si>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</si>
  <si>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</si>
  <si>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</si>
  <si>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</si>
  <si>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</si>
  <si>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</si>
  <si>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</si>
  <si>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</si>
  <si>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</si>
  <si>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</si>
  <si>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</si>
  <si>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</si>
  <si>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</si>
  <si>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</si>
  <si>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</si>
  <si>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</si>
  <si>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</si>
  <si>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</si>
  <si>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</si>
  <si>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</si>
  <si>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</si>
  <si>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</si>
  <si>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</si>
  <si>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</si>
  <si>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</si>
  <si>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</si>
  <si>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</si>
  <si>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</si>
  <si>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</si>
  <si>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</si>
  <si>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</si>
  <si>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</si>
  <si>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</si>
  <si>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</si>
  <si>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</si>
  <si>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</si>
  <si>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</si>
  <si>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</si>
  <si>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</si>
  <si>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</si>
  <si>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</si>
  <si>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</si>
  <si>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</si>
  <si>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</si>
  <si>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</si>
  <si>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</si>
  <si>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</si>
  <si>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</si>
  <si>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</si>
  <si>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</si>
  <si>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</si>
  <si>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</si>
  <si>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</si>
  <si>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</si>
  <si>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</si>
  <si>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</si>
  <si>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</si>
  <si>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</si>
  <si>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</si>
  <si>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</si>
  <si>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</si>
  <si>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</si>
  <si>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</si>
  <si>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</si>
  <si>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</si>
  <si>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</si>
  <si>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</si>
  <si>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</si>
  <si>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</si>
  <si>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</si>
  <si>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</si>
  <si>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</si>
  <si>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</si>
  <si>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</si>
  <si>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</si>
  <si>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</si>
  <si>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</si>
  <si>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</si>
  <si>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</si>
  <si>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</si>
  <si>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</si>
  <si>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</si>
  <si>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</si>
  <si>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</si>
  <si>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</si>
  <si>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</si>
  <si>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</si>
  <si>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</si>
  <si>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</si>
  <si>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</si>
  <si>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</si>
  <si>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</si>
  <si>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</si>
  <si>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</si>
  <si>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</si>
  <si>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</si>
  <si>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</si>
  <si>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</si>
  <si>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</si>
  <si>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</si>
  <si>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</si>
  <si>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</si>
  <si>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</si>
  <si>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</si>
  <si>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</si>
  <si>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</si>
  <si>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</si>
  <si>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</si>
  <si>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</si>
  <si>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</si>
  <si>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</si>
  <si>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</si>
  <si>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</si>
  <si>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</si>
  <si>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</si>
  <si>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</si>
  <si>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</si>
  <si>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</si>
  <si>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</si>
  <si>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</si>
  <si>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</si>
  <si>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</si>
  <si>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</si>
  <si>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</si>
  <si>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</si>
  <si>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</si>
  <si>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</si>
  <si>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</si>
  <si>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</si>
  <si>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</si>
  <si>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</si>
  <si>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</si>
  <si>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</si>
  <si>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</si>
  <si>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</si>
  <si>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</si>
  <si>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</si>
  <si>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</si>
  <si>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</si>
  <si>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</si>
  <si>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</si>
  <si>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</si>
  <si>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</si>
  <si>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</si>
  <si>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</si>
  <si>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</si>
  <si>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</si>
  <si>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</si>
  <si>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</si>
  <si>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</si>
  <si>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</si>
  <si>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</si>
  <si>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</si>
  <si>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</si>
  <si>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</si>
  <si>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</si>
  <si>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</si>
  <si>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</si>
  <si>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</si>
  <si>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</si>
  <si>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</si>
  <si>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</si>
  <si>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</si>
  <si>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</si>
  <si>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</si>
  <si>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</si>
  <si>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</si>
  <si>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</si>
  <si>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</si>
  <si>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</si>
  <si>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</si>
  <si>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</si>
  <si>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</si>
  <si>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</si>
  <si>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</si>
  <si>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</si>
  <si>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</si>
  <si>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</si>
  <si>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</si>
  <si>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</si>
  <si>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</si>
  <si>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</si>
  <si>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</si>
  <si>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</si>
  <si>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</si>
  <si>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</si>
  <si>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</si>
  <si>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</si>
  <si>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</si>
  <si>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</si>
  <si>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</si>
  <si>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</si>
  <si>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</si>
  <si>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</si>
  <si>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</si>
  <si>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</si>
  <si>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</si>
  <si>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</si>
  <si>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</si>
  <si>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</si>
  <si>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</si>
  <si>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</si>
  <si>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</si>
  <si>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</si>
  <si>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</si>
  <si>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</si>
  <si>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</si>
  <si>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</si>
  <si>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</si>
  <si>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</si>
  <si>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</si>
  <si>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</si>
  <si>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</si>
  <si>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</si>
  <si>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</si>
  <si>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</si>
  <si>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</si>
  <si>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</si>
  <si>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</si>
  <si>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</si>
  <si>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</si>
  <si>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</si>
  <si>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</si>
  <si>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</si>
  <si>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</si>
  <si>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</si>
  <si>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</si>
  <si>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</si>
  <si>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</si>
  <si>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</si>
  <si>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</si>
  <si>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</si>
  <si>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</si>
  <si>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</si>
  <si>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</si>
  <si>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</si>
  <si>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</si>
  <si>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</si>
  <si>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</si>
  <si>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</si>
  <si>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</si>
  <si>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</si>
  <si>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</si>
  <si>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</si>
  <si>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</si>
  <si>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</si>
  <si>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</si>
  <si>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</si>
  <si>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</si>
  <si>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</si>
  <si>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</si>
  <si>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</si>
  <si>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</si>
  <si>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</si>
  <si>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</si>
  <si>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</si>
  <si>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</si>
  <si>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</si>
  <si>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</si>
  <si>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</si>
  <si>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</si>
  <si>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</si>
  <si>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</si>
  <si>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</si>
  <si>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</si>
  <si>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</si>
  <si>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</si>
  <si>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</si>
  <si>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</si>
  <si>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</si>
  <si>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</si>
  <si>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</si>
  <si>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</si>
  <si>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</si>
  <si>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</si>
  <si>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</si>
  <si>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</si>
  <si>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</si>
  <si>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</si>
  <si>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</si>
  <si>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</si>
  <si>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</si>
  <si>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</si>
  <si>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</si>
  <si>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</si>
  <si>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</si>
  <si>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</si>
  <si>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</si>
  <si>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</si>
  <si>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</si>
  <si>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</si>
  <si>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</si>
  <si>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</si>
  <si>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</si>
  <si>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</si>
  <si>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</si>
  <si>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</si>
  <si>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</si>
  <si>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</si>
  <si>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</si>
  <si>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</si>
  <si>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</si>
  <si>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</si>
  <si>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</si>
  <si>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</si>
  <si>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</si>
  <si>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</si>
  <si>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</si>
  <si>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</si>
  <si>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</si>
  <si>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</si>
  <si>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</si>
  <si>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</si>
  <si>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</si>
  <si>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</si>
  <si>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</si>
  <si>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</si>
  <si>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</si>
  <si>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</si>
  <si>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</si>
  <si>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</si>
  <si>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</si>
  <si>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</si>
  <si>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</si>
  <si>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</si>
  <si>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</si>
  <si>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</si>
  <si>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</si>
  <si>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</si>
  <si>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</si>
  <si>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</si>
  <si>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</si>
  <si>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</si>
  <si>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</si>
  <si>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</si>
  <si>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</si>
  <si>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</si>
  <si>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</si>
  <si>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</si>
  <si>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</si>
  <si>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</si>
  <si>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</si>
  <si>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</si>
  <si>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</si>
  <si>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</si>
  <si>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</si>
  <si>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</si>
  <si>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</si>
  <si>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</si>
  <si>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</si>
  <si>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</si>
  <si>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</si>
  <si>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</si>
  <si>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</si>
  <si>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</si>
  <si>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</si>
  <si>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</si>
  <si>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</si>
  <si>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</si>
  <si>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</si>
  <si>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</si>
  <si>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</si>
  <si>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</si>
  <si>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</si>
  <si>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</si>
  <si>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</si>
  <si>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</si>
  <si>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</si>
  <si>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</si>
  <si>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</si>
  <si>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</si>
  <si>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</si>
  <si>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</si>
  <si>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</si>
  <si>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</si>
  <si>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</si>
  <si>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</si>
  <si>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</si>
  <si>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</si>
  <si>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</si>
  <si>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</si>
  <si>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</si>
  <si>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</si>
  <si>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</si>
  <si>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</si>
  <si>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</si>
  <si>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</si>
  <si>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</si>
  <si>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</si>
  <si>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</si>
  <si>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</si>
  <si>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</si>
  <si>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</si>
  <si>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</si>
  <si>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</si>
  <si>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</si>
  <si>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</si>
  <si>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</si>
  <si>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</si>
  <si>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</si>
  <si>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</si>
  <si>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</si>
  <si>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</si>
  <si>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</si>
  <si>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</si>
  <si>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</si>
  <si>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</si>
  <si>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</si>
  <si>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</si>
  <si>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</si>
  <si>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</si>
  <si>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</si>
  <si>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</si>
  <si>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</si>
  <si>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</si>
  <si>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</si>
  <si>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</si>
  <si>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</si>
  <si>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</si>
  <si>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</si>
  <si>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</si>
  <si>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</si>
  <si>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</si>
  <si>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</si>
  <si>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</si>
  <si>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</si>
  <si>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</si>
  <si>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</si>
  <si>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</si>
  <si>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</si>
  <si>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</si>
  <si>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</si>
  <si>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</si>
  <si>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</si>
  <si>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</si>
  <si>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</si>
  <si>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</si>
  <si>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</si>
  <si>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</si>
  <si>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</si>
  <si>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</si>
  <si>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</si>
  <si>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</si>
  <si>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</si>
  <si>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</si>
  <si>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</si>
  <si>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</si>
  <si>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</si>
  <si>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</si>
  <si>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</si>
  <si>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</si>
  <si>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</si>
  <si>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</si>
  <si>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</si>
  <si>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</si>
  <si>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</si>
  <si>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</si>
  <si>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</si>
  <si>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</si>
  <si>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</si>
  <si>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</si>
  <si>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</si>
  <si>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</si>
  <si>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</si>
  <si>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</si>
  <si>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</si>
  <si>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</si>
  <si>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</si>
  <si>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</si>
  <si>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</si>
  <si>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</si>
  <si>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</si>
  <si>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</si>
  <si>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</si>
  <si>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</si>
  <si>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</si>
  <si>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</si>
  <si>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</si>
  <si>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</si>
  <si>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</si>
  <si>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</si>
  <si>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</si>
  <si>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</si>
  <si>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</si>
  <si>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</si>
  <si>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</si>
  <si>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</si>
  <si>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</si>
  <si>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</si>
  <si>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</si>
  <si>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</si>
  <si>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</si>
  <si>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</si>
  <si>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</si>
  <si>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</si>
  <si>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</si>
  <si>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</si>
  <si>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</si>
  <si>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</si>
  <si>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</si>
  <si>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</si>
  <si>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</si>
  <si>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</si>
  <si>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</si>
  <si>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</si>
  <si>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</si>
  <si>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</si>
  <si>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</si>
  <si>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</si>
  <si>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</si>
  <si>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</si>
  <si>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</si>
  <si>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</si>
  <si>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</si>
  <si>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</si>
  <si>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</si>
  <si>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</si>
  <si>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</si>
  <si>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</si>
  <si>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</si>
  <si>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</si>
  <si>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</si>
  <si>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</si>
  <si>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</si>
  <si>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</si>
  <si>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</si>
  <si>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</si>
  <si>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</si>
  <si>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</si>
  <si>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</si>
  <si>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</si>
  <si>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</si>
  <si>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</si>
  <si>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</si>
  <si>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</si>
  <si>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</si>
  <si>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</si>
  <si>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</si>
  <si>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</si>
  <si>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</si>
  <si>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</si>
  <si>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</si>
  <si>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</si>
  <si>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</si>
  <si>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</si>
  <si>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</si>
  <si>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</si>
  <si>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</si>
  <si>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</si>
  <si>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</si>
  <si>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</si>
  <si>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</si>
  <si>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</si>
  <si>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</si>
  <si>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</si>
  <si>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</si>
  <si>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</si>
  <si>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</si>
  <si>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</si>
  <si>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</si>
  <si>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</si>
  <si>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</si>
  <si>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</si>
  <si>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</si>
  <si>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</si>
  <si>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</si>
  <si>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</si>
  <si>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</si>
  <si>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</si>
  <si>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</si>
  <si>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</si>
  <si>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</si>
  <si>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</si>
  <si>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</si>
  <si>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</si>
  <si>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</si>
  <si>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</si>
  <si>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</si>
  <si>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</si>
  <si>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</si>
  <si>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</si>
  <si>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</si>
  <si>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</si>
  <si>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</si>
  <si>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</si>
  <si>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</si>
  <si>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</si>
  <si>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</si>
  <si>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</si>
  <si>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</si>
  <si>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</si>
  <si>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</si>
  <si>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</si>
  <si>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</si>
  <si>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</si>
  <si>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</si>
  <si>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</si>
  <si>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</si>
  <si>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</si>
  <si>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</si>
  <si>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</si>
  <si>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</si>
  <si>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</si>
  <si>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</si>
  <si>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</si>
  <si>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</si>
  <si>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</si>
  <si>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</si>
  <si>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</si>
  <si>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</si>
  <si>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</si>
  <si>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</si>
  <si>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</si>
  <si>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</si>
  <si>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</si>
  <si>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</si>
  <si>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</si>
  <si>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</si>
  <si>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</si>
  <si>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</si>
  <si>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</si>
  <si>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</si>
  <si>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</si>
  <si>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</si>
  <si>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</si>
  <si>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</si>
  <si>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</si>
  <si>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</si>
  <si>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</si>
  <si>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</si>
  <si>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</si>
  <si>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</si>
  <si>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</si>
  <si>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</si>
  <si>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</si>
  <si>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</si>
  <si>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</si>
  <si>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</si>
  <si>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</si>
  <si>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</si>
  <si>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</si>
  <si>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</si>
  <si>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</si>
  <si>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</si>
  <si>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</si>
  <si>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</si>
  <si>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</si>
  <si>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</si>
  <si>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</si>
  <si>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</si>
  <si>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</si>
  <si>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</si>
  <si>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</si>
  <si>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</si>
  <si>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</si>
  <si>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</si>
  <si>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</si>
  <si>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</si>
  <si>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</si>
  <si>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</si>
  <si>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</si>
  <si>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</si>
  <si>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</si>
  <si>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</si>
  <si>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</si>
  <si>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</si>
  <si>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</si>
  <si>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</si>
  <si>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</si>
  <si>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</si>
  <si>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</si>
  <si>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</si>
  <si>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</si>
  <si>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</si>
  <si>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</si>
  <si>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</si>
  <si>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</si>
  <si>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</si>
  <si>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</si>
  <si>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</si>
  <si>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</si>
  <si>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</si>
  <si>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</si>
  <si>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</si>
  <si>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</si>
  <si>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</si>
  <si>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</si>
  <si>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</si>
  <si>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</si>
  <si>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</si>
  <si>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</si>
  <si>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</si>
  <si>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</si>
  <si>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</si>
  <si>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</si>
  <si>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</si>
  <si>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</si>
  <si>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</si>
  <si>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</si>
  <si>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</si>
  <si>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</si>
  <si>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</si>
  <si>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</si>
  <si>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</si>
  <si>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</si>
  <si>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</si>
  <si>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</si>
  <si>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</si>
  <si>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</si>
  <si>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</si>
  <si>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</si>
  <si>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</si>
  <si>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</si>
  <si>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</si>
  <si>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</si>
  <si>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</si>
  <si>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</si>
  <si>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</si>
  <si>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</si>
  <si>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</si>
  <si>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</si>
  <si>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</si>
  <si>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</si>
  <si>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</si>
  <si>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</si>
  <si>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</si>
  <si>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</si>
  <si>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</si>
  <si>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</si>
  <si>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</si>
  <si>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</si>
  <si>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</si>
  <si>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</si>
  <si>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</si>
  <si>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</si>
  <si>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</si>
  <si>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</si>
  <si>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</si>
  <si>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</si>
  <si>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</si>
  <si>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</si>
  <si>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</si>
  <si>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</si>
  <si>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</si>
  <si>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</si>
  <si>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</si>
  <si>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</si>
  <si>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</si>
  <si>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</si>
  <si>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</si>
  <si>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</si>
  <si>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</si>
  <si>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</si>
  <si>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</si>
  <si>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</si>
  <si>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</si>
  <si>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</si>
  <si>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</si>
  <si>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</si>
  <si>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</si>
  <si>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</si>
  <si>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</si>
  <si>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</si>
  <si>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</si>
  <si>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</si>
  <si>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</si>
  <si>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</si>
  <si>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</si>
  <si>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</si>
  <si>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</si>
  <si>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</si>
  <si>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</si>
  <si>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</si>
  <si>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</si>
  <si>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</si>
  <si>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</si>
  <si>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</si>
  <si>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</si>
  <si>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</si>
  <si>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</si>
  <si>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</si>
  <si>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</si>
  <si>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</si>
  <si>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</si>
  <si>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</si>
  <si>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</si>
  <si>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</si>
  <si>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</si>
  <si>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</si>
  <si>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</si>
  <si>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</si>
  <si>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</si>
  <si>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</si>
  <si>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</si>
  <si>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</si>
  <si>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</si>
  <si>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</si>
  <si>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</si>
  <si>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</si>
  <si>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</si>
  <si>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</si>
  <si>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</si>
  <si>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</si>
  <si>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</si>
  <si>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</si>
  <si>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</si>
  <si>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</si>
  <si>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</si>
  <si>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</si>
  <si>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</si>
  <si>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</si>
  <si>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</si>
  <si>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</si>
  <si>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</si>
  <si>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</si>
  <si>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</si>
  <si>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</si>
  <si>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</si>
  <si>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</si>
  <si>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</si>
  <si>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</si>
  <si>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</si>
  <si>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</si>
  <si>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</si>
  <si>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</si>
  <si>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</si>
  <si>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</si>
  <si>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</si>
  <si>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</si>
  <si>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</si>
  <si>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</si>
  <si>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</si>
  <si>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</si>
  <si>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</si>
  <si>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</si>
  <si>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</si>
  <si>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</si>
  <si>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</si>
  <si>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</si>
  <si>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</si>
  <si>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</si>
  <si>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</si>
  <si>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</si>
  <si>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</si>
  <si>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</si>
  <si>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</si>
  <si>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</si>
  <si>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</si>
  <si>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</si>
  <si>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</si>
  <si>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</si>
  <si>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</si>
  <si>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</si>
  <si>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</si>
  <si>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</si>
  <si>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</si>
  <si>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</si>
  <si>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</si>
  <si>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</si>
  <si>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</si>
  <si>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</si>
  <si>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</si>
  <si>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</si>
  <si>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</si>
  <si>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</si>
  <si>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</si>
  <si>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</si>
  <si>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</si>
  <si>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</si>
  <si>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</si>
  <si>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</si>
  <si>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</si>
  <si>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</si>
  <si>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</si>
  <si>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</si>
  <si>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</si>
  <si>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</si>
  <si>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</si>
  <si>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</si>
  <si>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</si>
  <si>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</si>
  <si>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</si>
  <si>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</si>
  <si>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</si>
  <si>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</si>
  <si>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</si>
  <si>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</si>
  <si>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</si>
  <si>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</si>
  <si>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</si>
  <si>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</si>
  <si>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</si>
  <si>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</si>
  <si>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</si>
  <si>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</si>
  <si>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</si>
  <si>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</si>
  <si>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</si>
  <si>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</si>
  <si>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</si>
  <si>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</si>
  <si>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</si>
  <si>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</si>
  <si>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</si>
  <si>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</si>
  <si>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</si>
  <si>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</si>
  <si>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</si>
  <si>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</si>
  <si>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</si>
  <si>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</si>
  <si>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</si>
  <si>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</si>
  <si>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</si>
  <si>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</si>
  <si>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</si>
  <si>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</si>
  <si>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</si>
  <si>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</si>
  <si>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</si>
  <si>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</si>
  <si>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</si>
  <si>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</si>
  <si>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</si>
  <si>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</si>
  <si>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</si>
  <si>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</si>
  <si>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</si>
  <si>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</si>
  <si>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</si>
  <si>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</si>
  <si>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</si>
  <si>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</si>
  <si>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</si>
  <si>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</si>
  <si>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</si>
  <si>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</si>
  <si>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</si>
  <si>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</si>
  <si>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</si>
  <si>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</si>
  <si>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</si>
  <si>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</si>
  <si>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</si>
  <si>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</si>
  <si>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</si>
  <si>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</si>
  <si>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</si>
  <si>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</si>
  <si>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</si>
  <si>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</si>
  <si>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</si>
  <si>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</si>
  <si>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</si>
  <si>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</si>
  <si>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</si>
  <si>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</si>
  <si>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</si>
  <si>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</si>
  <si>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</si>
  <si>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</si>
  <si>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</si>
  <si>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</si>
  <si>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</si>
  <si>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</si>
  <si>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</si>
  <si>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</si>
  <si>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</si>
  <si>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</si>
  <si>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</si>
  <si>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</si>
  <si>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</si>
  <si>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</si>
  <si>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</si>
  <si>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</si>
  <si>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</si>
  <si>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</si>
  <si>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</si>
  <si>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</si>
  <si>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</si>
  <si>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</si>
  <si>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</si>
  <si>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</si>
  <si>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</si>
  <si>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</si>
  <si>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</si>
  <si>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</si>
  <si>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</si>
  <si>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</si>
  <si>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</si>
  <si>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</si>
  <si>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</si>
  <si>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</si>
  <si>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</si>
  <si>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</si>
  <si>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</si>
  <si>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</si>
  <si>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</si>
  <si>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</si>
  <si>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</si>
  <si>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</si>
  <si>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</si>
  <si>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</si>
  <si>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</si>
  <si>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</si>
  <si>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</si>
  <si>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</si>
  <si>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</si>
  <si>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</si>
  <si>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</si>
  <si>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</si>
  <si>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</si>
  <si>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</si>
  <si>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</si>
  <si>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</si>
  <si>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</si>
  <si>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</si>
  <si>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</si>
  <si>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</si>
  <si>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</si>
  <si>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</si>
  <si>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</si>
  <si>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</si>
  <si>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</si>
  <si>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</si>
  <si>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</si>
  <si>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</si>
  <si>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</si>
  <si>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</si>
  <si>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</si>
  <si>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</si>
  <si>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</si>
  <si>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</si>
  <si>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</si>
  <si>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</si>
  <si>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</si>
  <si>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</si>
  <si>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</si>
  <si>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</si>
  <si>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</si>
  <si>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</si>
  <si>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</si>
  <si>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</si>
  <si>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</si>
  <si>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</si>
  <si>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</si>
  <si>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</si>
  <si>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</si>
  <si>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</si>
  <si>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</si>
  <si>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</si>
  <si>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</si>
  <si>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</si>
  <si>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</si>
  <si>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</si>
  <si>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</si>
  <si>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</si>
  <si>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</si>
  <si>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</si>
  <si>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</si>
  <si>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</si>
  <si>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</si>
  <si>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</si>
  <si>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</si>
  <si>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</si>
  <si>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</si>
  <si>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</si>
  <si>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</si>
  <si>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</si>
  <si>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</si>
  <si>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</si>
  <si>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</si>
  <si>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</si>
  <si>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</si>
  <si>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</si>
  <si>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</si>
  <si>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</si>
  <si>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</si>
  <si>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</si>
  <si>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</si>
  <si>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</si>
  <si>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</si>
  <si>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</si>
  <si>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</si>
  <si>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</si>
  <si>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</si>
  <si>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</si>
  <si>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</si>
  <si>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</si>
  <si>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</si>
  <si>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</si>
  <si>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</si>
  <si>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</si>
  <si>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</si>
  <si>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</si>
  <si>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</si>
  <si>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</si>
  <si>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</si>
  <si>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</si>
  <si>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</si>
  <si>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</si>
  <si>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</si>
  <si>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</si>
  <si>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</si>
  <si>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</si>
  <si>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</si>
  <si>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</si>
  <si>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</si>
  <si>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</si>
  <si>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</si>
  <si>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</si>
  <si>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</si>
  <si>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</si>
  <si>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</si>
  <si>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</si>
  <si>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</si>
  <si>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</si>
  <si>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</si>
  <si>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</si>
  <si>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</si>
  <si>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</si>
  <si>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</si>
  <si>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</si>
  <si>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</si>
  <si>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</si>
  <si>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</si>
  <si>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</si>
  <si>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</si>
  <si>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</si>
  <si>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</si>
  <si>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</si>
  <si>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</si>
  <si>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</si>
  <si>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</si>
  <si>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</si>
  <si>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</si>
  <si>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</si>
  <si>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</si>
  <si>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</si>
  <si>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</si>
  <si>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</si>
  <si>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</si>
  <si>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</si>
  <si>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</si>
  <si>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</si>
  <si>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</si>
  <si>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</si>
  <si>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</si>
  <si>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</si>
  <si>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</si>
  <si>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</si>
  <si>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</si>
  <si>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</si>
  <si>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</si>
  <si>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</si>
  <si>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</si>
  <si>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</si>
  <si>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</si>
  <si>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</si>
  <si>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</si>
  <si>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</si>
  <si>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</si>
  <si>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</si>
  <si>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</si>
  <si>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</si>
  <si>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</si>
  <si>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</si>
  <si>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</si>
  <si>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</si>
  <si>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</si>
  <si>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</si>
  <si>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</si>
  <si>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</si>
  <si>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</si>
  <si>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</si>
  <si>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</si>
  <si>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</si>
  <si>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</si>
  <si>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</si>
  <si>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</si>
  <si>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</si>
  <si>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</si>
  <si>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</si>
  <si>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</si>
  <si>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</si>
  <si>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</si>
  <si>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</si>
  <si>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</si>
  <si>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</si>
  <si>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</si>
  <si>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</si>
  <si>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</si>
  <si>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</si>
  <si>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</si>
  <si>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</si>
  <si>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</si>
  <si>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</si>
  <si>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</si>
  <si>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</si>
  <si>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</si>
  <si>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</si>
  <si>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</si>
  <si>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</si>
  <si>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</si>
  <si>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</si>
  <si>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</si>
  <si>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</si>
  <si>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</si>
  <si>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</si>
  <si>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</si>
  <si>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</si>
  <si>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</si>
  <si>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</si>
  <si>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</si>
  <si>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</si>
  <si>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</si>
  <si>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</si>
  <si>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</si>
  <si>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</si>
  <si>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</si>
  <si>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</si>
  <si>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</si>
  <si>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</si>
  <si>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</si>
  <si>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</si>
  <si>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</si>
  <si>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</si>
  <si>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</si>
  <si>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</si>
  <si>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</si>
  <si>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</si>
  <si>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</si>
  <si>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</si>
  <si>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</si>
  <si>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</si>
  <si>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</si>
  <si>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</si>
  <si>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</si>
  <si>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</si>
  <si>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</si>
  <si>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</si>
  <si>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</si>
  <si>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</si>
  <si>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</si>
  <si>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</si>
  <si>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</si>
  <si>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</si>
  <si>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</si>
  <si>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</si>
  <si>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</si>
  <si>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</si>
  <si>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</si>
  <si>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</si>
  <si>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</si>
  <si>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</si>
  <si>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</si>
  <si>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</si>
  <si>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</si>
  <si>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</si>
  <si>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</si>
  <si>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</si>
  <si>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</si>
  <si>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</si>
  <si>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</si>
  <si>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</si>
  <si>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</si>
  <si>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</si>
  <si>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</si>
  <si>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</si>
  <si>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</si>
  <si>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</si>
  <si>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</si>
  <si>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</si>
  <si>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</si>
  <si>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</si>
  <si>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</si>
  <si>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</si>
  <si>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</si>
  <si>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</si>
  <si>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</si>
  <si>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</si>
  <si>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</si>
  <si>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</si>
  <si>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</si>
  <si>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</si>
  <si>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</si>
  <si>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</si>
  <si>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</si>
  <si>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</si>
  <si>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</si>
  <si>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</si>
  <si>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</si>
  <si>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</si>
  <si>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</si>
  <si>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</si>
  <si>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</si>
  <si>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</si>
  <si>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</si>
  <si>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</si>
  <si>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</si>
  <si>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</si>
  <si>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</si>
  <si>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</si>
  <si>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</si>
  <si>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</si>
  <si>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</si>
  <si>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</si>
  <si>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</si>
  <si>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</si>
  <si>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</si>
  <si>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</si>
  <si>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</si>
  <si>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</si>
  <si>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</si>
  <si>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</si>
  <si>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</si>
  <si>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</si>
  <si>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</si>
  <si>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</si>
  <si>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</si>
  <si>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</si>
  <si>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</si>
  <si>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</si>
  <si>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</si>
  <si>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</si>
  <si>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</si>
  <si>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</si>
  <si>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</si>
  <si>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</si>
  <si>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</si>
  <si>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</si>
  <si>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</si>
  <si>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</si>
  <si>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</si>
  <si>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</si>
  <si>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</si>
  <si>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</si>
  <si>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</si>
  <si>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</si>
  <si>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</si>
  <si>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</si>
  <si>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</si>
  <si>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</si>
  <si>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</si>
  <si>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</si>
  <si>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</si>
  <si>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</si>
  <si>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</si>
  <si>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</si>
  <si>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</si>
  <si>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</si>
  <si>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</si>
  <si>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</si>
  <si>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</si>
  <si>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</si>
  <si>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</si>
  <si>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</si>
  <si>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</si>
  <si>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</si>
  <si>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</si>
  <si>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</si>
  <si>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</si>
  <si>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</si>
  <si>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</si>
  <si>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</si>
  <si>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</si>
  <si>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</si>
  <si>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</si>
  <si>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</si>
  <si>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</si>
  <si>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</si>
  <si>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</si>
  <si>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</si>
  <si>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</si>
  <si>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</si>
  <si>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</si>
  <si>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</si>
  <si>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</si>
  <si>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</si>
  <si>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</si>
  <si>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</si>
  <si>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</si>
  <si>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</si>
  <si>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</si>
  <si>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</si>
  <si>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</si>
  <si>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</si>
  <si>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</si>
  <si>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</si>
  <si>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</si>
  <si>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</si>
  <si>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</si>
  <si>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</si>
  <si>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</si>
  <si>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</si>
  <si>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</si>
  <si>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</si>
  <si>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</si>
  <si>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</si>
  <si>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</si>
  <si>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</si>
  <si>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</si>
  <si>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</si>
  <si>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</si>
  <si>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</si>
  <si>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</si>
  <si>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</si>
  <si>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</si>
  <si>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</si>
  <si>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</si>
  <si>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</si>
  <si>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</si>
  <si>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</si>
  <si>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</si>
  <si>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</si>
  <si>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</si>
  <si>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</si>
  <si>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</si>
  <si>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</si>
  <si>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</si>
  <si>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</si>
  <si>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</si>
  <si>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</si>
  <si>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</si>
  <si>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</si>
  <si>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</si>
  <si>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</si>
  <si>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</si>
  <si>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</si>
  <si>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</si>
  <si>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</si>
  <si>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</si>
  <si>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</si>
  <si>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</si>
  <si>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</si>
  <si>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</si>
  <si>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</si>
  <si>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</si>
  <si>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</si>
  <si>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</si>
  <si>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</si>
  <si>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</si>
  <si>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</si>
  <si>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</si>
  <si>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</si>
  <si>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</si>
  <si>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</si>
  <si>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</si>
  <si>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</si>
  <si>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</si>
  <si>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</si>
  <si>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</si>
  <si>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</si>
  <si>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</si>
  <si>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</si>
  <si>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</si>
  <si>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</si>
  <si>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</si>
  <si>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</si>
  <si>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</si>
  <si>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</si>
  <si>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</si>
  <si>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</si>
  <si>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</si>
  <si>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</si>
  <si>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</si>
  <si>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</si>
  <si>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</si>
  <si>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</si>
  <si>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</si>
  <si>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</si>
  <si>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</si>
  <si>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</si>
  <si>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</si>
  <si>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</si>
  <si>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</si>
  <si>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</si>
  <si>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</si>
  <si>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</si>
  <si>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</si>
  <si>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</si>
  <si>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</si>
  <si>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</si>
  <si>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</si>
  <si>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</si>
  <si>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</si>
  <si>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</si>
  <si>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</si>
  <si>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</si>
  <si>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</si>
  <si>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</si>
  <si>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</si>
  <si>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</si>
  <si>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</si>
  <si>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</si>
  <si>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</si>
  <si>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</si>
  <si>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</si>
  <si>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</si>
  <si>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</si>
  <si>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</si>
  <si>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</si>
  <si>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</si>
  <si>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</si>
  <si>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</si>
  <si>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</si>
  <si>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</si>
  <si>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</si>
  <si>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</si>
  <si>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</si>
  <si>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</si>
  <si>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</si>
  <si>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</si>
  <si>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</si>
  <si>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</si>
  <si>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</si>
  <si>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</si>
  <si>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</si>
  <si>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</si>
  <si>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</si>
  <si>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</si>
  <si>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</si>
  <si>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</si>
  <si>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</si>
  <si>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</si>
  <si>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</si>
  <si>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</si>
  <si>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</si>
  <si>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</si>
  <si>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</si>
  <si>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</si>
  <si>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</si>
  <si>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</si>
  <si>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</si>
  <si>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</si>
  <si>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</si>
  <si>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</si>
  <si>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</si>
  <si>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</si>
  <si>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</si>
  <si>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</si>
  <si>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</si>
  <si>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</si>
  <si>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</si>
  <si>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</si>
  <si>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</si>
  <si>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</si>
  <si>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</si>
  <si>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</si>
  <si>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</si>
  <si>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</si>
  <si>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</si>
  <si>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</si>
  <si>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</si>
  <si>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</si>
  <si>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</si>
  <si>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</si>
  <si>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</si>
  <si>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</si>
  <si>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</si>
  <si>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</si>
  <si>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</si>
  <si>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</si>
  <si>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</si>
  <si>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</si>
  <si>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</si>
  <si>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</si>
  <si>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</si>
  <si>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</si>
  <si>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</si>
  <si>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</si>
  <si>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</si>
  <si>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</si>
  <si>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</si>
  <si>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</si>
  <si>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</si>
  <si>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</si>
  <si>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</si>
  <si>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</si>
  <si>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</si>
  <si>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</si>
  <si>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</si>
  <si>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</si>
  <si>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</si>
  <si>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</si>
  <si>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</si>
  <si>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</si>
  <si>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</si>
  <si>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</si>
  <si>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</si>
  <si>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</si>
  <si>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</si>
  <si>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</si>
  <si>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</si>
  <si>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</si>
  <si>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</si>
  <si>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</si>
  <si>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</si>
  <si>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</si>
  <si>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</si>
  <si>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</si>
  <si>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</si>
  <si>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</si>
  <si>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</si>
  <si>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</si>
  <si>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</si>
  <si>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</si>
  <si>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</si>
  <si>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</si>
  <si>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</si>
  <si>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</si>
  <si>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</si>
  <si>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</si>
  <si>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</si>
  <si>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</si>
  <si>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</si>
  <si>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</si>
  <si>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</si>
  <si>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</si>
  <si>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</si>
  <si>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</si>
  <si>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</si>
  <si>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</si>
  <si>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</si>
  <si>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</si>
  <si>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</si>
  <si>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</si>
  <si>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</si>
  <si>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</si>
  <si>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</si>
  <si>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</si>
  <si>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</si>
  <si>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</si>
  <si>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</si>
  <si>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</si>
  <si>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</si>
  <si>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</si>
  <si>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</si>
  <si>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</si>
  <si>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</si>
  <si>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</si>
  <si>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</si>
  <si>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</si>
  <si>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</si>
  <si>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</si>
  <si>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</si>
  <si>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</si>
  <si>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</si>
  <si>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</si>
  <si>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</si>
  <si>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</si>
  <si>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</si>
  <si>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</si>
  <si>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</si>
  <si>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</si>
  <si>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</si>
  <si>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</si>
  <si>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</si>
  <si>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</si>
  <si>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</si>
  <si>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</si>
  <si>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</si>
  <si>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</si>
  <si>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</si>
  <si>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</si>
  <si>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</si>
  <si>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</si>
  <si>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</si>
  <si>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</si>
  <si>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</si>
  <si>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</si>
  <si>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</si>
  <si>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</si>
  <si>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</si>
  <si>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</si>
  <si>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</si>
  <si>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</si>
  <si>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</si>
  <si>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</si>
  <si>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</si>
  <si>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</si>
  <si>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</si>
  <si>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</si>
  <si>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</si>
  <si>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</si>
  <si>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</si>
  <si>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</si>
  <si>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</si>
  <si>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</si>
  <si>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</si>
  <si>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</si>
  <si>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</si>
  <si>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</si>
  <si>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</si>
  <si>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</si>
  <si>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</si>
  <si>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</si>
  <si>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</si>
  <si>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</si>
  <si>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</si>
  <si>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</si>
  <si>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</si>
  <si>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</si>
  <si>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</si>
  <si>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</si>
  <si>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</si>
  <si>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</si>
  <si>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</si>
  <si>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</si>
  <si>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</si>
  <si>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</si>
  <si>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</si>
  <si>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</si>
  <si>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</si>
  <si>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</si>
  <si>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</si>
  <si>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</si>
  <si>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</si>
  <si>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</si>
  <si>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</si>
  <si>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</si>
  <si>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</si>
  <si>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</si>
  <si>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</si>
  <si>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</si>
  <si>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</si>
  <si>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</si>
  <si>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</si>
  <si>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</si>
  <si>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</si>
  <si>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</si>
  <si>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</si>
  <si>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</si>
  <si>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</si>
  <si>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</si>
  <si>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</si>
  <si>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</si>
  <si>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</si>
  <si>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</si>
  <si>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</si>
  <si>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</si>
  <si>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</si>
  <si>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</si>
  <si>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</si>
  <si>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</si>
  <si>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</si>
  <si>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</si>
  <si>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</si>
  <si>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</si>
  <si>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</si>
  <si>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</si>
  <si>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</si>
  <si>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</si>
  <si>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</si>
  <si>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</si>
  <si>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</si>
  <si>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</si>
  <si>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</si>
  <si>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</si>
  <si>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</si>
  <si>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</si>
  <si>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</si>
  <si>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</si>
  <si>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</si>
  <si>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</si>
  <si>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</si>
  <si>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</si>
  <si>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</si>
  <si>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</si>
  <si>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</si>
  <si>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</si>
  <si>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</si>
  <si>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</si>
  <si>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</si>
  <si>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</si>
  <si>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</si>
  <si>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</si>
  <si>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</si>
  <si>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</si>
  <si>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</si>
  <si>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</si>
  <si>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</si>
  <si>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</si>
  <si>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</si>
  <si>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</si>
  <si>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</si>
  <si>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</si>
  <si>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</si>
  <si>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</si>
  <si>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</si>
  <si>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</si>
  <si>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</si>
  <si>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</si>
  <si>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</si>
  <si>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</si>
  <si>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</si>
  <si>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</si>
  <si>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</si>
  <si>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</si>
  <si>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</si>
  <si>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</si>
  <si>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</si>
  <si>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</si>
  <si>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</si>
  <si>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</si>
  <si>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</si>
  <si>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</si>
  <si>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</si>
  <si>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</si>
  <si>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</si>
  <si>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</si>
  <si>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</si>
  <si>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</si>
  <si>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</si>
  <si>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</si>
  <si>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</si>
  <si>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</si>
  <si>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</si>
  <si>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</si>
  <si>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</si>
  <si>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</si>
  <si>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</si>
  <si>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</si>
  <si>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</si>
  <si>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</si>
  <si>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</si>
  <si>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</si>
  <si>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</si>
  <si>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</si>
  <si>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</si>
  <si>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</si>
  <si>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</si>
  <si>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</si>
  <si>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</si>
  <si>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</si>
  <si>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</si>
  <si>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</si>
  <si>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</si>
  <si>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</si>
  <si>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</si>
  <si>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</si>
  <si>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</si>
  <si>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</si>
  <si>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</si>
  <si>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</si>
  <si>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</si>
  <si>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</si>
  <si>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</si>
  <si>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</si>
  <si>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</si>
  <si>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</si>
  <si>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</si>
  <si>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</si>
  <si>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</si>
  <si>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</si>
  <si>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</si>
  <si>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</si>
  <si>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</si>
  <si>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</si>
  <si>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</si>
  <si>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</si>
  <si>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</si>
  <si>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</si>
  <si>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</si>
  <si>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</si>
  <si>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</si>
  <si>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</si>
  <si>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</si>
  <si>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</si>
  <si>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</si>
  <si>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</si>
  <si>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</si>
  <si>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</si>
  <si>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</si>
  <si>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</si>
  <si>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</si>
  <si>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</si>
  <si>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</si>
  <si>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</si>
  <si>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</si>
  <si>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</si>
  <si>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</si>
  <si>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</si>
  <si>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</si>
  <si>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</si>
  <si>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</si>
  <si>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</si>
  <si>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</si>
  <si>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</si>
  <si>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</si>
  <si>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</si>
  <si>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</si>
  <si>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</si>
  <si>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</si>
  <si>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</si>
  <si>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</si>
  <si>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</si>
  <si>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</si>
  <si>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</si>
  <si>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</si>
  <si>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</si>
  <si>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</si>
  <si>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</si>
  <si>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</si>
  <si>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</si>
  <si>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</si>
  <si>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</si>
  <si>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</si>
  <si>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</si>
  <si>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</si>
  <si>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</si>
  <si>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</si>
  <si>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</si>
  <si>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</si>
  <si>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</si>
  <si>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</si>
  <si>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</si>
  <si>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</si>
  <si>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</si>
  <si>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</si>
  <si>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</si>
  <si>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</si>
  <si>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</si>
  <si>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</si>
  <si>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</si>
  <si>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</si>
  <si>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</si>
  <si>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</si>
  <si>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</si>
  <si>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</si>
  <si>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</si>
  <si>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</si>
  <si>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</si>
  <si>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</si>
  <si>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</si>
  <si>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</si>
  <si>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</si>
  <si>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</si>
  <si>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</si>
  <si>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</si>
  <si>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</si>
  <si>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</si>
  <si>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</si>
  <si>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</si>
  <si>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</si>
  <si>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</si>
  <si>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</si>
  <si>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</si>
  <si>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</si>
  <si>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</si>
  <si>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</si>
  <si>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</si>
  <si>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</si>
  <si>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</si>
  <si>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</si>
  <si>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</si>
  <si>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</si>
  <si>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</si>
  <si>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</si>
  <si>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</si>
  <si>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</si>
  <si>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</si>
  <si>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</si>
  <si>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</si>
  <si>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</si>
  <si>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</si>
  <si>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</si>
  <si>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</si>
  <si>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</si>
  <si>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</si>
  <si>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</si>
  <si>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</si>
  <si>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</si>
  <si>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</si>
  <si>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</si>
  <si>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</si>
  <si>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</si>
  <si>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</si>
  <si>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</si>
  <si>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</si>
  <si>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</si>
  <si>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</si>
  <si>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</si>
  <si>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</si>
  <si>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</si>
  <si>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</si>
  <si>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</si>
  <si>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</si>
  <si>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</si>
  <si>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</si>
  <si>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</si>
  <si>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</si>
  <si>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</si>
  <si>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</si>
  <si>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</si>
  <si>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</si>
  <si>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</si>
  <si>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</si>
  <si>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</si>
  <si>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</si>
  <si>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</si>
  <si>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</si>
  <si>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</si>
  <si>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</si>
  <si>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</si>
  <si>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</si>
  <si>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</si>
  <si>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</si>
  <si>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</si>
  <si>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</si>
  <si>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</si>
  <si>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</si>
  <si>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</si>
  <si>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</si>
  <si>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</si>
  <si>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</si>
  <si>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</si>
  <si>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</si>
  <si>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</si>
  <si>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</si>
  <si>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</si>
  <si>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</si>
  <si>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</si>
  <si>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</si>
  <si>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</si>
  <si>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</si>
  <si>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</si>
  <si>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</si>
  <si>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</si>
  <si>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</si>
  <si>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</si>
  <si>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</si>
  <si>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</si>
  <si>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</si>
  <si>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</si>
  <si>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</si>
  <si>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</si>
  <si>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</si>
  <si>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</si>
  <si>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</si>
  <si>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</si>
  <si>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</si>
  <si>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</si>
  <si>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</si>
  <si>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</si>
  <si>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</si>
  <si>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</si>
  <si>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</si>
  <si>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</si>
  <si>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</si>
  <si>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</si>
  <si>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</si>
  <si>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</si>
  <si>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</si>
  <si>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</si>
  <si>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</si>
  <si>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</si>
  <si>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</si>
  <si>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</si>
  <si>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</si>
  <si>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</si>
  <si>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</si>
  <si>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</si>
  <si>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</si>
  <si>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</si>
  <si>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</si>
  <si>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</si>
  <si>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</si>
  <si>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</si>
  <si>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</si>
  <si>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</si>
  <si>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</si>
  <si>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</si>
  <si>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</si>
  <si>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</si>
  <si>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</si>
  <si>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</si>
  <si>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</si>
  <si>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</si>
  <si>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</si>
  <si>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</si>
  <si>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</si>
  <si>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</si>
  <si>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</si>
  <si>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</si>
  <si>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</si>
  <si>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</si>
  <si>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</si>
  <si>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</si>
  <si>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</si>
  <si>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</si>
  <si>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</si>
  <si>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</si>
  <si>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</si>
  <si>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</si>
  <si>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</si>
  <si>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</si>
  <si>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</si>
  <si>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</si>
  <si>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</si>
  <si>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</si>
  <si>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</si>
  <si>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</si>
  <si>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</si>
  <si>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</si>
  <si>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</si>
  <si>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</si>
  <si>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</si>
  <si>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</si>
  <si>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</si>
  <si>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</si>
  <si>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</si>
  <si>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</si>
  <si>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</si>
  <si>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</si>
  <si>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</si>
  <si>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</si>
  <si>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</si>
  <si>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</si>
  <si>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</si>
  <si>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</si>
  <si>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</si>
  <si>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</si>
  <si>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</si>
  <si>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</si>
  <si>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</si>
  <si>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</si>
  <si>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</si>
  <si>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</si>
  <si>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</si>
  <si>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</si>
  <si>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</si>
  <si>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</si>
  <si>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</si>
  <si>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</si>
  <si>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</si>
  <si>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</si>
  <si>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</si>
  <si>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</si>
  <si>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</si>
  <si>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</si>
  <si>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</si>
  <si>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</si>
  <si>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</si>
  <si>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</si>
  <si>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</si>
  <si>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</si>
  <si>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</si>
  <si>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</si>
  <si>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</si>
  <si>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</si>
  <si>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</si>
  <si>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</si>
  <si>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</si>
  <si>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</si>
  <si>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</si>
  <si>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</si>
  <si>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</si>
  <si>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</si>
  <si>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</si>
  <si>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</si>
  <si>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</si>
  <si>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</si>
  <si>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</si>
  <si>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</si>
  <si>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</si>
  <si>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</si>
  <si>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</si>
  <si>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</si>
  <si>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</si>
  <si>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</si>
  <si>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</si>
  <si>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</si>
  <si>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</si>
  <si>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</si>
  <si>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</si>
  <si>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</si>
  <si>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</si>
  <si>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</si>
  <si>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</si>
  <si>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</si>
  <si>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</si>
  <si>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</si>
  <si>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</si>
  <si>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</si>
  <si>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</si>
  <si>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</si>
  <si>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</si>
  <si>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</si>
  <si>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</si>
  <si>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</si>
  <si>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</si>
  <si>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</si>
  <si>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</si>
  <si>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</si>
  <si>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</si>
  <si>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</si>
  <si>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</si>
  <si>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</si>
  <si>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</si>
  <si>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</si>
  <si>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</si>
  <si>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</si>
  <si>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</si>
  <si>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</si>
  <si>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</si>
  <si>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</si>
  <si>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</si>
  <si>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</si>
  <si>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</si>
  <si>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</si>
  <si>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</si>
  <si>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</si>
  <si>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</si>
  <si>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</si>
  <si>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</si>
  <si>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</si>
  <si>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</si>
  <si>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</si>
  <si>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</si>
  <si>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</si>
  <si>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</si>
  <si>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</si>
  <si>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</si>
  <si>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</si>
  <si>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</si>
  <si>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</si>
  <si>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</si>
  <si>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</si>
  <si>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</si>
  <si>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</si>
  <si>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</si>
  <si>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</si>
  <si>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</si>
  <si>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</si>
  <si>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</si>
  <si>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</si>
  <si>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</si>
  <si>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</si>
  <si>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</si>
  <si>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</si>
  <si>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</si>
  <si>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</si>
  <si>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</si>
  <si>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</si>
  <si>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</si>
  <si>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</si>
  <si>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</si>
  <si>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</si>
  <si>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</si>
  <si>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</si>
  <si>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</si>
  <si>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</si>
  <si>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</si>
  <si>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</si>
  <si>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</si>
  <si>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</si>
  <si>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</si>
  <si>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</si>
  <si>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</si>
  <si>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</si>
  <si>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</si>
  <si>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</si>
  <si>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</si>
  <si>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</si>
  <si>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</si>
  <si>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</si>
  <si>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</si>
  <si>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</si>
  <si>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</si>
  <si>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</si>
  <si>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</si>
  <si>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</si>
  <si>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</si>
  <si>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</si>
  <si>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</si>
  <si>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</si>
  <si>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</si>
  <si>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</si>
  <si>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</si>
  <si>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</si>
  <si>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</si>
  <si>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</si>
  <si>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</si>
  <si>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</si>
  <si>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</si>
  <si>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</si>
  <si>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</si>
  <si>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</si>
  <si>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</si>
  <si>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</si>
  <si>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</si>
  <si>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</si>
  <si>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</si>
  <si>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</si>
  <si>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</si>
  <si>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</si>
  <si>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</si>
  <si>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</si>
  <si>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</si>
  <si>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</si>
  <si>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</si>
  <si>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</si>
  <si>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</si>
  <si>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</si>
  <si>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</si>
  <si>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</si>
  <si>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</si>
  <si>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</si>
  <si>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</si>
  <si>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</si>
  <si>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</si>
  <si>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</si>
  <si>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</si>
  <si>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</si>
  <si>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</si>
  <si>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</si>
  <si>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</si>
  <si>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</si>
  <si>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</si>
  <si>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</si>
  <si>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</si>
  <si>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</si>
  <si>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</si>
  <si>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</si>
  <si>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</si>
  <si>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</si>
  <si>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</si>
  <si>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</si>
  <si>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</si>
  <si>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</si>
  <si>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</si>
  <si>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</si>
  <si>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</si>
  <si>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</si>
  <si>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</si>
  <si>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</si>
  <si>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</si>
  <si>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</si>
  <si>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</si>
  <si>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</si>
  <si>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</si>
  <si>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</si>
  <si>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</si>
  <si>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</si>
  <si>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</si>
  <si>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</si>
  <si>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</si>
  <si>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</si>
  <si>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</si>
  <si>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</si>
  <si>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</si>
  <si>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</si>
  <si>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</si>
  <si>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</si>
  <si>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</si>
  <si>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</si>
  <si>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</si>
  <si>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</si>
  <si>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</si>
  <si>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</si>
  <si>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</si>
  <si>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</si>
  <si>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</si>
  <si>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</si>
  <si>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</si>
  <si>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</si>
  <si>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</si>
  <si>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</si>
  <si>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</si>
  <si>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</si>
  <si>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</si>
  <si>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</si>
  <si>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</si>
  <si>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</si>
  <si>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</si>
  <si>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</si>
  <si>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</si>
  <si>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</si>
  <si>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</si>
  <si>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</si>
  <si>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</si>
  <si>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</si>
  <si>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</si>
  <si>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</si>
  <si>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</si>
  <si>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</si>
  <si>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</si>
  <si>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</si>
  <si>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</si>
  <si>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</si>
  <si>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</si>
  <si>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</si>
  <si>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</si>
  <si>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</si>
  <si>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</si>
  <si>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</si>
  <si>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</si>
  <si>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</si>
  <si>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</si>
  <si>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</si>
  <si>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</si>
  <si>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</si>
  <si>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</si>
  <si>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</si>
  <si>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</si>
  <si>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</si>
  <si>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</si>
  <si>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</si>
  <si>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</si>
  <si>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</si>
  <si>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</si>
  <si>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</si>
  <si>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</si>
  <si>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</si>
  <si>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</si>
  <si>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</si>
  <si>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</si>
  <si>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</si>
  <si>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</si>
  <si>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</si>
  <si>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</si>
  <si>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</si>
  <si>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</si>
  <si>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</si>
  <si>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</si>
  <si>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</si>
  <si>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</si>
  <si>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</si>
  <si>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</si>
  <si>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</si>
  <si>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</si>
  <si>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</si>
  <si>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</si>
  <si>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</si>
  <si>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</si>
  <si>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</si>
  <si>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</si>
  <si>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</si>
  <si>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</si>
  <si>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</si>
  <si>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</si>
  <si>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</si>
  <si>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</si>
  <si>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</si>
  <si>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</si>
  <si>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</si>
  <si>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</si>
  <si>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</si>
  <si>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</si>
  <si>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</si>
  <si>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</si>
  <si>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</si>
  <si>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</si>
  <si>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</si>
  <si>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</si>
  <si>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</si>
  <si>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</si>
  <si>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</si>
  <si>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</si>
  <si>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</si>
  <si>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</si>
  <si>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</si>
  <si>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</si>
  <si>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</si>
  <si>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</si>
  <si>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</si>
  <si>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</si>
  <si>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</si>
  <si>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</si>
  <si>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</si>
  <si>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</si>
  <si>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</si>
  <si>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</si>
  <si>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</si>
  <si>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</si>
  <si>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</si>
  <si>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</si>
  <si>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</si>
  <si>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</si>
  <si>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</si>
  <si>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</si>
  <si>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</si>
  <si>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</si>
  <si>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</si>
  <si>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</si>
  <si>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</si>
  <si>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</si>
  <si>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</si>
  <si>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</si>
  <si>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</si>
  <si>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</si>
  <si>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</si>
  <si>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</si>
  <si>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</si>
  <si>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</si>
  <si>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</si>
  <si>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</si>
  <si>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</si>
  <si>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</si>
  <si>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</si>
  <si>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</si>
  <si>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</si>
  <si>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</si>
  <si>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</si>
  <si>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</si>
  <si>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</si>
  <si>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</si>
  <si>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</si>
  <si>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</si>
  <si>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</si>
  <si>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</si>
  <si>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</si>
  <si>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</si>
  <si>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</si>
  <si>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</si>
  <si>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</si>
  <si>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</si>
  <si>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</si>
  <si>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</si>
  <si>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</si>
  <si>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</si>
  <si>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</si>
  <si>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</si>
  <si>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</si>
  <si>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</si>
  <si>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</si>
  <si>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</si>
  <si>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</si>
  <si>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</si>
  <si>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</si>
  <si>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</si>
  <si>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</si>
  <si>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</si>
  <si>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</si>
  <si>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</si>
  <si>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</si>
  <si>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</si>
  <si>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</si>
  <si>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</si>
  <si>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</si>
  <si>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</si>
  <si>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</si>
  <si>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</si>
  <si>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</si>
  <si>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</si>
  <si>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</si>
  <si>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</si>
  <si>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</si>
  <si>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</si>
  <si>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</si>
  <si>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</si>
  <si>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</si>
  <si>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</si>
  <si>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</si>
  <si>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</si>
  <si>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</si>
  <si>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</si>
  <si>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</si>
  <si>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</si>
  <si>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</si>
  <si>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</si>
  <si>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</si>
  <si>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</si>
  <si>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</si>
  <si>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</si>
  <si>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</si>
  <si>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</si>
  <si>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</si>
  <si>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</si>
  <si>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</si>
  <si>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</si>
  <si>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</si>
  <si>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</si>
  <si>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</si>
  <si>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</si>
  <si>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</si>
  <si>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</si>
  <si>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</si>
  <si>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</si>
  <si>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</si>
  <si>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</si>
  <si>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</si>
  <si>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</si>
  <si>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</si>
  <si>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</si>
  <si>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</si>
  <si>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</si>
  <si>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</si>
  <si>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</si>
  <si>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</si>
  <si>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</si>
  <si>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</si>
  <si>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</si>
  <si>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</si>
  <si>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</si>
  <si>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</si>
  <si>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</si>
  <si>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</si>
  <si>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</si>
  <si>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</si>
  <si>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</si>
  <si>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</si>
  <si>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</si>
  <si>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</si>
  <si>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</si>
  <si>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</si>
  <si>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</si>
  <si>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</si>
  <si>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</si>
  <si>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</si>
  <si>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</si>
  <si>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</si>
  <si>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</si>
  <si>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</si>
  <si>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</si>
  <si>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</si>
  <si>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</si>
  <si>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</si>
  <si>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</si>
  <si>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</si>
  <si>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</si>
  <si>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</si>
  <si>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</si>
  <si>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</si>
  <si>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</si>
  <si>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</si>
  <si>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</si>
  <si>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</si>
  <si>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</si>
  <si>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</si>
  <si>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</si>
  <si>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</si>
  <si>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</si>
  <si>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</si>
  <si>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</si>
  <si>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</si>
  <si>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</si>
  <si>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</si>
  <si>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</si>
  <si>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</si>
  <si>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</si>
  <si>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</si>
  <si>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</si>
  <si>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</si>
  <si>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</si>
  <si>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</si>
  <si>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</si>
  <si>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</si>
  <si>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</si>
  <si>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</si>
  <si>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</si>
  <si>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</si>
  <si>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</si>
  <si>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</si>
  <si>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</si>
  <si>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</si>
  <si>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</si>
  <si>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</si>
  <si>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</si>
  <si>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</si>
  <si>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</si>
  <si>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</si>
  <si>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</si>
  <si>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</si>
  <si>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</si>
  <si>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</si>
  <si>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</si>
  <si>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</si>
  <si>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</si>
  <si>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</si>
  <si>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</si>
  <si>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</si>
  <si>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</si>
  <si>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</si>
  <si>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</si>
  <si>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</si>
  <si>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</si>
  <si>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</si>
  <si>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</si>
  <si>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</si>
  <si>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</si>
  <si>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</si>
  <si>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</si>
  <si>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</si>
  <si>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</si>
  <si>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</si>
  <si>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</si>
  <si>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</si>
  <si>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</si>
  <si>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</si>
  <si>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</si>
  <si>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</si>
  <si>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</si>
  <si>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</si>
  <si>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</si>
  <si>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</si>
  <si>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</si>
  <si>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</si>
  <si>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</si>
  <si>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</si>
  <si>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</si>
  <si>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</si>
  <si>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</si>
  <si>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</si>
  <si>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</si>
  <si>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</si>
  <si>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</si>
  <si>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</si>
  <si>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</si>
  <si>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</si>
  <si>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</si>
  <si>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</si>
  <si>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</si>
  <si>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</si>
  <si>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</si>
  <si>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</si>
  <si>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</si>
  <si>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</si>
  <si>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</si>
  <si>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</si>
  <si>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</si>
  <si>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</si>
  <si>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</si>
  <si>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</si>
  <si>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</si>
  <si>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</si>
  <si>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</si>
  <si>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</si>
  <si>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</si>
  <si>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</si>
  <si>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</si>
  <si>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</si>
  <si>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</si>
  <si>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</si>
  <si>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</si>
  <si>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</si>
  <si>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</si>
  <si>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</si>
  <si>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</si>
  <si>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</si>
  <si>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</si>
  <si>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</si>
  <si>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</si>
  <si>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</si>
  <si>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</si>
  <si>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</si>
  <si>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</si>
  <si>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</si>
  <si>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</si>
  <si>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</si>
  <si>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</si>
  <si>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</si>
  <si>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</si>
  <si>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</si>
  <si>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</si>
  <si>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</si>
  <si>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</si>
  <si>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</si>
  <si>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</si>
  <si>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</si>
  <si>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</si>
  <si>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</si>
  <si>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</si>
  <si>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</si>
  <si>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</si>
  <si>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</si>
  <si>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</si>
  <si>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</si>
  <si>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</si>
  <si>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</si>
  <si>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</si>
  <si>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</si>
  <si>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</si>
  <si>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</si>
  <si>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</si>
  <si>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</si>
  <si>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</si>
  <si>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</si>
  <si>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</si>
  <si>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</si>
  <si>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</si>
  <si>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</si>
  <si>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</si>
  <si>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</si>
  <si>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</si>
  <si>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</si>
  <si>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</si>
  <si>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</si>
  <si>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</si>
  <si>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</si>
  <si>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</si>
  <si>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</si>
  <si>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</si>
  <si>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</si>
  <si>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</si>
  <si>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</si>
  <si>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</si>
  <si>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</si>
  <si>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</si>
  <si>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</si>
  <si>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</si>
  <si>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</si>
  <si>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</si>
  <si>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</si>
  <si>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</si>
  <si>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</si>
  <si>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</si>
  <si>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</si>
  <si>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</si>
  <si>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</si>
  <si>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</si>
  <si>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</si>
  <si>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</si>
  <si>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</si>
  <si>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</si>
  <si>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</si>
  <si>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</si>
  <si>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</si>
  <si>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</si>
  <si>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</si>
  <si>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</si>
  <si>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</si>
  <si>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</si>
  <si>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</si>
  <si>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</si>
  <si>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</si>
  <si>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</si>
  <si>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</si>
  <si>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</si>
  <si>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</si>
  <si>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</si>
  <si>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</si>
  <si>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</si>
  <si>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</si>
  <si>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</si>
  <si>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</si>
  <si>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</si>
  <si>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</si>
  <si>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</si>
  <si>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</si>
  <si>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</si>
  <si>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</si>
  <si>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</si>
  <si>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</si>
  <si>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</si>
  <si>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</si>
  <si>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</si>
  <si>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</si>
  <si>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</si>
  <si>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</si>
  <si>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</si>
  <si>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</si>
  <si>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</si>
  <si>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</si>
  <si>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</si>
  <si>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</si>
  <si>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</si>
  <si>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</si>
  <si>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</si>
  <si>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</si>
  <si>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</si>
  <si>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</si>
  <si>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</si>
  <si>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</si>
  <si>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</si>
  <si>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</si>
  <si>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</si>
  <si>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</si>
  <si>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</si>
  <si>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</si>
  <si>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</si>
  <si>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</si>
  <si>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</si>
  <si>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</si>
  <si>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</si>
  <si>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</si>
  <si>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</si>
  <si>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</si>
  <si>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</si>
  <si>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</si>
  <si>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</si>
  <si>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</si>
  <si>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</si>
  <si>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</si>
  <si>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</si>
  <si>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</si>
  <si>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</si>
  <si>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</si>
  <si>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</si>
  <si>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</si>
  <si>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</si>
  <si>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</si>
  <si>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</si>
  <si>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</si>
  <si>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</si>
  <si>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</si>
  <si>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</si>
  <si>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</si>
  <si>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</si>
  <si>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</si>
  <si>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</si>
  <si>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</si>
  <si>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</si>
  <si>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</si>
  <si>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</si>
  <si>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</si>
  <si>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</si>
  <si>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</si>
  <si>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</si>
  <si>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</si>
  <si>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</si>
  <si>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</si>
  <si>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</si>
  <si>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</si>
  <si>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</si>
  <si>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</si>
  <si>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</si>
  <si>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</si>
  <si>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</si>
  <si>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</si>
  <si>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</si>
  <si>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</si>
  <si>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</si>
  <si>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</si>
  <si>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</si>
  <si>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</si>
  <si>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</si>
  <si>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</si>
  <si>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</si>
  <si>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</si>
  <si>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</si>
  <si>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</si>
  <si>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</si>
  <si>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</si>
  <si>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</si>
  <si>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</si>
  <si>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</si>
  <si>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</si>
  <si>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</si>
  <si>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</si>
  <si>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</si>
  <si>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</si>
  <si>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</si>
  <si>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</si>
  <si>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</si>
  <si>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</si>
  <si>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</si>
  <si>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</si>
  <si>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</si>
  <si>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</si>
  <si>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</si>
  <si>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</si>
  <si>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</si>
  <si>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</si>
  <si>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</si>
  <si>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</si>
  <si>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</si>
  <si>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</si>
  <si>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</si>
  <si>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</si>
  <si>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</si>
  <si>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</si>
  <si>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</si>
  <si>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</si>
  <si>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</si>
  <si>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</si>
  <si>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</si>
  <si>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</si>
  <si>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</si>
  <si>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</si>
  <si>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</si>
  <si>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</si>
  <si>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</si>
  <si>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</si>
  <si>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</si>
  <si>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</si>
  <si>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</si>
  <si>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</si>
  <si>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</si>
  <si>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</si>
  <si>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</si>
  <si>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</si>
  <si>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</si>
  <si>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</si>
  <si>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</si>
  <si>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</si>
  <si>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</si>
  <si>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</si>
  <si>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</si>
  <si>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</si>
  <si>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</si>
  <si>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</si>
  <si>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</si>
  <si>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</si>
  <si>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</si>
  <si>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</si>
  <si>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</si>
  <si>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</si>
  <si>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</si>
  <si>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</si>
  <si>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</si>
  <si>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</si>
  <si>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</si>
  <si>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</si>
  <si>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</si>
  <si>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</si>
  <si>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</si>
  <si>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</si>
  <si>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</si>
  <si>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</si>
  <si>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</si>
  <si>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</si>
  <si>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</si>
  <si>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</si>
  <si>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</si>
  <si>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</si>
  <si>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</si>
  <si>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</si>
  <si>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</si>
  <si>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</si>
  <si>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</si>
  <si>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</si>
  <si>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</si>
  <si>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</si>
  <si>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</si>
  <si>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</si>
  <si>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</si>
  <si>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</si>
  <si>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</si>
  <si>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</si>
  <si>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</si>
  <si>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</si>
  <si>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</si>
  <si>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</si>
  <si>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</si>
  <si>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</si>
  <si>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</si>
  <si>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</si>
  <si>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</si>
  <si>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</si>
  <si>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</si>
  <si>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</si>
  <si>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</si>
  <si>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</si>
  <si>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</si>
  <si>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</si>
  <si>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</si>
  <si>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</si>
  <si>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</si>
  <si>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</si>
  <si>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</si>
  <si>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</si>
  <si>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</si>
  <si>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</si>
  <si>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</si>
  <si>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</si>
  <si>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</si>
  <si>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</si>
  <si>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</si>
  <si>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</si>
  <si>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</si>
  <si>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</si>
  <si>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</si>
  <si>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</si>
  <si>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</si>
  <si>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</si>
  <si>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</si>
  <si>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</si>
  <si>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</si>
  <si>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</si>
  <si>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</si>
  <si>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</si>
  <si>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</si>
  <si>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</si>
  <si>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</si>
  <si>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</si>
  <si>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</si>
  <si>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</si>
  <si>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</si>
  <si>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</si>
  <si>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</si>
  <si>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</si>
  <si>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</si>
  <si>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</si>
  <si>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</si>
  <si>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</si>
  <si>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</si>
  <si>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</si>
  <si>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</si>
  <si>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</si>
  <si>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</si>
  <si>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</si>
  <si>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</si>
  <si>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</si>
  <si>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</si>
  <si>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</si>
  <si>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</si>
  <si>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</si>
  <si>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</si>
  <si>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</si>
  <si>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</si>
  <si>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</si>
  <si>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</si>
  <si>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</si>
  <si>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</si>
  <si>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</si>
  <si>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</si>
  <si>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</si>
  <si>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</si>
  <si>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</si>
  <si>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</si>
  <si>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</si>
  <si>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</si>
  <si>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</si>
  <si>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</si>
  <si>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</si>
  <si>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</si>
  <si>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</si>
  <si>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</si>
  <si>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</si>
  <si>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</si>
  <si>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</si>
  <si>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</si>
  <si>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</si>
  <si>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</si>
  <si>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</si>
  <si>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</si>
  <si>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</si>
  <si>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</si>
  <si>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</si>
  <si>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</si>
  <si>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</si>
  <si>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</si>
  <si>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</si>
  <si>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</si>
  <si>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</si>
  <si>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</si>
  <si>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</si>
  <si>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</si>
  <si>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</si>
  <si>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</si>
  <si>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</si>
  <si>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</si>
  <si>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</si>
  <si>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</si>
  <si>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</si>
  <si>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</si>
  <si>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</si>
  <si>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</si>
  <si>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</si>
  <si>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</si>
  <si>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</si>
  <si>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</si>
  <si>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</si>
  <si>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</si>
  <si>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</si>
  <si>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</si>
  <si>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</si>
  <si>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</si>
  <si>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</si>
  <si>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</si>
  <si>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</si>
  <si>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</si>
  <si>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</si>
  <si>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</si>
  <si>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</si>
  <si>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</si>
  <si>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</si>
  <si>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</si>
  <si>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</si>
  <si>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</si>
  <si>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</si>
  <si>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</si>
  <si>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</si>
  <si>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</si>
  <si>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</si>
  <si>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</si>
  <si>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</si>
  <si>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</si>
  <si>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</si>
  <si>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</si>
  <si>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</si>
  <si>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</si>
  <si>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</si>
  <si>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</si>
  <si>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</si>
  <si>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</si>
  <si>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</si>
  <si>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</si>
  <si>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</si>
  <si>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</si>
  <si>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</si>
  <si>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</si>
  <si>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</si>
  <si>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</si>
  <si>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</si>
  <si>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</si>
  <si>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</si>
  <si>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</si>
  <si>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</si>
  <si>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</si>
  <si>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</si>
  <si>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</si>
  <si>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</si>
  <si>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</si>
  <si>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</si>
  <si>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</si>
  <si>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</si>
  <si>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</si>
  <si>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</si>
  <si>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</si>
  <si>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</si>
  <si>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</si>
  <si>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</si>
  <si>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</si>
  <si>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</si>
  <si>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</si>
  <si>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</si>
  <si>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</si>
  <si>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</si>
  <si>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</si>
  <si>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</si>
  <si>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</si>
  <si>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</si>
  <si>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</si>
  <si>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</si>
  <si>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</si>
  <si>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</si>
  <si>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</si>
  <si>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</si>
  <si>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</si>
  <si>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</si>
  <si>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</si>
  <si>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</si>
  <si>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</si>
  <si>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</si>
  <si>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</si>
  <si>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</si>
  <si>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</si>
  <si>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</si>
  <si>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</si>
  <si>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</si>
  <si>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</si>
  <si>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</si>
  <si>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</si>
  <si>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</si>
  <si>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</si>
  <si>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</si>
  <si>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</si>
  <si>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</si>
  <si>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</si>
  <si>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</si>
  <si>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</si>
  <si>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</si>
  <si>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</si>
  <si>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</si>
  <si>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</si>
  <si>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</si>
  <si>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</si>
  <si>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</si>
  <si>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</si>
  <si>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</si>
  <si>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</si>
  <si>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</si>
  <si>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</si>
  <si>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</si>
  <si>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</si>
  <si>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</si>
  <si>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</si>
  <si>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</si>
  <si>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</si>
  <si>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</si>
  <si>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</si>
  <si>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</si>
  <si>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</si>
  <si>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</si>
  <si>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</si>
  <si>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</si>
  <si>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</si>
  <si>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</si>
  <si>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</si>
  <si>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</si>
  <si>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</si>
  <si>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</si>
  <si>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</si>
  <si>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</si>
  <si>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</si>
  <si>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</si>
  <si>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</si>
  <si>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</si>
  <si>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</si>
  <si>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</si>
  <si>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</si>
  <si>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</si>
  <si>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</si>
  <si>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</si>
  <si>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</si>
  <si>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</si>
  <si>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</si>
  <si>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</si>
  <si>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</si>
  <si>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</si>
  <si>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</si>
  <si>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</si>
  <si>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</si>
  <si>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</si>
  <si>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</si>
  <si>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</si>
  <si>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</si>
  <si>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</si>
  <si>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</si>
  <si>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</si>
  <si>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</si>
  <si>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</si>
  <si>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</si>
  <si>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</si>
  <si>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</si>
  <si>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</si>
  <si>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</si>
  <si>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</si>
  <si>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</si>
  <si>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</si>
  <si>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</si>
  <si>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</si>
  <si>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</si>
  <si>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</si>
  <si>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</si>
  <si>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</si>
  <si>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</si>
  <si>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</si>
  <si>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</si>
  <si>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</si>
  <si>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</si>
  <si>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</si>
  <si>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</si>
  <si>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</si>
  <si>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</si>
  <si>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</si>
  <si>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</si>
  <si>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</si>
  <si>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</si>
  <si>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</si>
  <si>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</si>
  <si>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</si>
  <si>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</si>
  <si>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</si>
  <si>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</si>
  <si>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</si>
  <si>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</si>
  <si>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</si>
  <si>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</si>
  <si>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</si>
  <si>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</si>
  <si>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</si>
  <si>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</si>
  <si>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</si>
  <si>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</si>
  <si>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</si>
  <si>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</si>
  <si>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</si>
  <si>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</si>
  <si>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</si>
  <si>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</si>
  <si>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</si>
  <si>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</si>
  <si>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</si>
  <si>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</si>
  <si>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</si>
  <si>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</si>
  <si>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</si>
  <si>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</si>
  <si>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</si>
  <si>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</si>
  <si>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</si>
  <si>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</si>
  <si>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</si>
  <si>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</si>
  <si>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</si>
  <si>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</si>
  <si>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</si>
  <si>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</si>
  <si>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</si>
  <si>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</si>
  <si>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</si>
  <si>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</si>
  <si>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</si>
  <si>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</si>
  <si>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</si>
  <si>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</si>
  <si>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</si>
  <si>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</si>
  <si>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</si>
  <si>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</si>
  <si>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</si>
  <si>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</si>
  <si>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</si>
  <si>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</si>
  <si>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</si>
  <si>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</si>
  <si>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</si>
  <si>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</si>
  <si>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</si>
  <si>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</si>
  <si>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</si>
  <si>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</si>
  <si>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</si>
  <si>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</si>
  <si>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</si>
  <si>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</si>
  <si>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</si>
  <si>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</si>
  <si>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</si>
  <si>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</si>
  <si>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</si>
  <si>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</si>
  <si>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</si>
  <si>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</si>
  <si>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</si>
  <si>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</si>
  <si>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</si>
  <si>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</si>
  <si>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</si>
  <si>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</si>
  <si>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</si>
  <si>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</si>
  <si>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</si>
  <si>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</si>
  <si>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</si>
  <si>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</si>
  <si>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</si>
  <si>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</si>
  <si>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</si>
  <si>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</si>
  <si>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</si>
  <si>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</si>
  <si>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</si>
  <si>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</si>
  <si>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</si>
  <si>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</si>
  <si>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</si>
  <si>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</si>
  <si>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</si>
  <si>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</si>
  <si>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</si>
  <si>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</si>
  <si>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</si>
  <si>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</si>
  <si>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</si>
  <si>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</si>
  <si>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</si>
  <si>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</si>
  <si>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</si>
  <si>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</si>
  <si>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</si>
  <si>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</si>
  <si>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</si>
  <si>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</si>
  <si>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</si>
  <si>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</si>
  <si>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</si>
  <si>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</si>
  <si>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</si>
  <si>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</si>
  <si>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</si>
  <si>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</si>
  <si>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</si>
  <si>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</si>
  <si>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</si>
  <si>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</si>
  <si>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</si>
  <si>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</si>
  <si>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</si>
  <si>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</si>
  <si>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</si>
  <si>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</si>
  <si>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</si>
  <si>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</si>
  <si>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</si>
  <si>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</si>
  <si>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</si>
  <si>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</si>
  <si>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</si>
  <si>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</si>
  <si>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</si>
  <si>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</si>
  <si>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</si>
  <si>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</si>
  <si>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</si>
  <si>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</si>
  <si>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</si>
  <si>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</si>
  <si>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</si>
  <si>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</si>
  <si>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</si>
  <si>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</si>
  <si>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</si>
  <si>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</si>
  <si>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</si>
  <si>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</si>
  <si>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</si>
  <si>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</si>
  <si>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</si>
  <si>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</si>
  <si>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</si>
  <si>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</si>
  <si>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</si>
  <si>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</si>
  <si>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</si>
  <si>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</si>
  <si>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</si>
  <si>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</si>
  <si>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</si>
  <si>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</si>
  <si>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</si>
  <si>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</si>
  <si>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</si>
  <si>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</si>
  <si>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</si>
  <si>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</si>
  <si>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</si>
  <si>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</si>
  <si>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</si>
  <si>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</si>
  <si>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</si>
  <si>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</si>
  <si>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</si>
  <si>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</si>
  <si>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</si>
  <si>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</si>
  <si>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</si>
  <si>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</si>
  <si>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</si>
  <si>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</si>
  <si>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</si>
  <si>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</si>
  <si>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</si>
  <si>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</si>
  <si>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</si>
  <si>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</si>
  <si>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</si>
  <si>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</si>
  <si>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</si>
  <si>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</si>
  <si>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</si>
  <si>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</si>
  <si>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</si>
  <si>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</si>
  <si>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</si>
  <si>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</si>
  <si>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</si>
  <si>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</si>
  <si>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</si>
  <si>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</si>
  <si>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</si>
  <si>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</si>
  <si>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</si>
  <si>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</si>
  <si>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</si>
  <si>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</si>
  <si>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</si>
  <si>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</si>
  <si>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</si>
  <si>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</si>
  <si>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</si>
  <si>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</si>
  <si>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</si>
  <si>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</si>
  <si>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</si>
  <si>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</si>
  <si>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</si>
  <si>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</si>
  <si>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</si>
  <si>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</si>
  <si>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</si>
  <si>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</si>
  <si>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</si>
  <si>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</si>
  <si>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</si>
  <si>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</si>
  <si>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</si>
  <si>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</si>
  <si>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</si>
  <si>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</si>
  <si>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</si>
  <si>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</si>
  <si>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</si>
  <si>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</si>
  <si>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</si>
  <si>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</si>
  <si>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</si>
  <si>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</si>
  <si>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</si>
  <si>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</si>
  <si>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</si>
  <si>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</si>
  <si>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</si>
  <si>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</si>
  <si>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</si>
  <si>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</si>
  <si>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</si>
  <si>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</si>
  <si>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</si>
  <si>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</si>
  <si>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</si>
  <si>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</si>
  <si>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</si>
  <si>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</si>
  <si>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</si>
  <si>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</si>
  <si>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</si>
  <si>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</si>
  <si>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</si>
  <si>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</si>
  <si>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</si>
  <si>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</si>
  <si>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</si>
  <si>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</si>
  <si>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</si>
  <si>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</si>
  <si>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</si>
  <si>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</si>
  <si>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</si>
  <si>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</si>
  <si>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</si>
  <si>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</si>
  <si>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</si>
  <si>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</si>
  <si>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</si>
  <si>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</si>
  <si>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</si>
  <si>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</si>
  <si>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</si>
  <si>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</si>
  <si>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</si>
  <si>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</si>
  <si>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</si>
  <si>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</si>
  <si>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</si>
  <si>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</si>
  <si>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</si>
  <si>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</si>
  <si>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</si>
  <si>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</si>
  <si>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</si>
  <si>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</si>
  <si>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</si>
  <si>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</si>
  <si>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</si>
  <si>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</si>
  <si>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</si>
  <si>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</si>
  <si>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</si>
  <si>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</si>
  <si>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</si>
  <si>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</si>
  <si>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</si>
  <si>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</si>
  <si>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</si>
  <si>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</si>
  <si>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</si>
  <si>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</si>
  <si>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</si>
  <si>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</si>
  <si>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</si>
  <si>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</si>
  <si>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</si>
  <si>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</si>
  <si>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</si>
  <si>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</si>
  <si>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</si>
  <si>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</si>
  <si>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</si>
  <si>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</si>
  <si>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</si>
  <si>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</si>
  <si>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</si>
  <si>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</si>
  <si>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</si>
  <si>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</si>
  <si>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</si>
  <si>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</si>
  <si>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</si>
  <si>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</si>
  <si>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</si>
  <si>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</si>
  <si>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</si>
  <si>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</si>
  <si>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</si>
  <si>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</si>
  <si>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</si>
  <si>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</si>
  <si>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</si>
  <si>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</si>
  <si>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</si>
  <si>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</si>
  <si>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</si>
  <si>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</si>
  <si>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</si>
  <si>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</si>
  <si>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</si>
  <si>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</si>
  <si>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</si>
  <si>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</si>
  <si>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</si>
  <si>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</si>
  <si>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</si>
  <si>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</si>
  <si>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</si>
  <si>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</si>
  <si>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</si>
  <si>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</si>
  <si>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</si>
  <si>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</si>
  <si>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</si>
  <si>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</si>
  <si>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</si>
  <si>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</si>
  <si>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</si>
  <si>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</si>
  <si>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</si>
  <si>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</si>
  <si>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</si>
  <si>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</si>
  <si>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</si>
  <si>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</si>
  <si>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</si>
  <si>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</si>
  <si>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</si>
  <si>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</si>
  <si>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</si>
  <si>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</si>
  <si>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</si>
  <si>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</si>
  <si>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</si>
  <si>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</si>
  <si>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</si>
  <si>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</si>
  <si>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</si>
  <si>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</si>
  <si>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</si>
  <si>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</si>
  <si>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</si>
  <si>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</si>
  <si>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</si>
  <si>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</si>
  <si>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</si>
  <si>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</si>
  <si>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</si>
  <si>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</si>
  <si>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</si>
  <si>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</si>
  <si>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</si>
  <si>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</si>
  <si>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</si>
  <si>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</si>
  <si>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</si>
  <si>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</si>
  <si>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</si>
  <si>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</si>
  <si>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</si>
  <si>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</si>
  <si>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</si>
  <si>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</si>
  <si>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</si>
  <si>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</si>
  <si>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</si>
  <si>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</si>
  <si>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</si>
  <si>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</si>
  <si>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</si>
  <si>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</si>
  <si>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</si>
  <si>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</si>
  <si>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</si>
  <si>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</si>
  <si>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</si>
  <si>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</si>
  <si>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</si>
  <si>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</si>
  <si>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</si>
  <si>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</si>
  <si>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</si>
  <si>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</si>
  <si>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</si>
  <si>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</si>
  <si>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</si>
  <si>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</si>
  <si>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</si>
  <si>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</si>
  <si>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</si>
  <si>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</si>
  <si>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</si>
  <si>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</si>
  <si>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</si>
  <si>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</si>
  <si>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</si>
  <si>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</si>
  <si>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</si>
  <si>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</si>
  <si>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</si>
  <si>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</si>
  <si>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</si>
  <si>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</si>
  <si>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</si>
  <si>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</si>
  <si>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</si>
  <si>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</si>
  <si>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</si>
  <si>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</si>
  <si>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</si>
  <si>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</si>
  <si>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</si>
  <si>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</si>
  <si>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</si>
  <si>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</si>
  <si>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</si>
  <si>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</si>
  <si>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</si>
  <si>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</si>
  <si>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</si>
  <si>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</si>
  <si>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</si>
  <si>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</si>
  <si>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</si>
  <si>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</si>
  <si>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</si>
  <si>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</si>
  <si>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</si>
  <si>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</si>
  <si>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</si>
  <si>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</si>
  <si>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</si>
  <si>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</si>
  <si>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</si>
  <si>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</si>
  <si>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</si>
  <si>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</si>
  <si>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</si>
  <si>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</si>
  <si>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</si>
  <si>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</si>
  <si>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</si>
  <si>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</si>
  <si>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</si>
  <si>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</si>
  <si>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</si>
  <si>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</si>
  <si>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</si>
  <si>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</si>
  <si>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</si>
  <si>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</si>
  <si>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</si>
  <si>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</si>
  <si>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</si>
  <si>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</si>
  <si>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</si>
  <si>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</si>
  <si>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</si>
  <si>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</si>
  <si>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</si>
  <si>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</si>
  <si>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</si>
  <si>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</si>
  <si>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</si>
  <si>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</si>
  <si>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</si>
  <si>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</si>
  <si>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</si>
  <si>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</si>
  <si>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</si>
  <si>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</si>
  <si>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</si>
  <si>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</si>
  <si>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</si>
  <si>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</si>
  <si>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</si>
  <si>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</si>
  <si>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</si>
  <si>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</si>
  <si>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</si>
  <si>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</si>
  <si>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</si>
  <si>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</si>
  <si>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</si>
  <si>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</si>
  <si>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</si>
  <si>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</si>
  <si>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</si>
  <si>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</si>
  <si>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</si>
  <si>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</si>
  <si>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</si>
  <si>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</si>
  <si>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</si>
  <si>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</si>
  <si>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</si>
  <si>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</si>
  <si>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</si>
  <si>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</si>
  <si>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</si>
  <si>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</si>
  <si>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</si>
  <si>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</si>
  <si>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</si>
  <si>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</si>
  <si>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</si>
  <si>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</si>
  <si>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</si>
  <si>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</si>
  <si>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</si>
  <si>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</si>
  <si>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</si>
  <si>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</si>
  <si>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</si>
  <si>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</si>
  <si>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</si>
  <si>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</si>
  <si>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</si>
  <si>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</si>
  <si>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</si>
  <si>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</si>
  <si>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</si>
  <si>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</si>
  <si>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</si>
  <si>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</si>
  <si>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</si>
  <si>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</si>
  <si>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</si>
  <si>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</si>
  <si>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</si>
  <si>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</si>
  <si>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</si>
  <si>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</si>
  <si>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</si>
  <si>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</si>
  <si>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</si>
  <si>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</si>
  <si>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</si>
  <si>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</si>
  <si>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</si>
  <si>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</si>
  <si>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</si>
  <si>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</si>
  <si>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</si>
  <si>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</si>
  <si>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</si>
  <si>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</si>
  <si>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</si>
  <si>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</si>
  <si>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</si>
  <si>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</si>
  <si>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</si>
  <si>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</si>
  <si>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</si>
  <si>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</si>
  <si>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</si>
  <si>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</si>
  <si>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</si>
  <si>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</si>
  <si>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</si>
  <si>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</si>
  <si>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</si>
  <si>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</si>
  <si>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</si>
  <si>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</si>
  <si>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</si>
  <si>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</si>
  <si>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</si>
  <si>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</si>
  <si>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</si>
  <si>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</si>
  <si>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</si>
  <si>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</si>
  <si>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</si>
  <si>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</si>
  <si>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</si>
  <si>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</si>
  <si>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</si>
  <si>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</si>
  <si>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</si>
  <si>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</si>
  <si>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</si>
  <si>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</si>
  <si>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</si>
  <si>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</si>
  <si>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</si>
  <si>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</si>
  <si>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</si>
  <si>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</si>
  <si>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</si>
  <si>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</si>
  <si>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</si>
  <si>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</si>
  <si>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</si>
  <si>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</si>
  <si>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</si>
  <si>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</si>
  <si>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</si>
  <si>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</si>
  <si>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</si>
  <si>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</si>
  <si>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</si>
  <si>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</si>
  <si>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</si>
  <si>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</si>
  <si>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</si>
  <si>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</si>
  <si>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</si>
  <si>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</si>
  <si>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</si>
  <si>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</si>
  <si>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</si>
  <si>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</si>
  <si>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</si>
  <si>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</si>
  <si>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</si>
  <si>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</si>
  <si>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</si>
  <si>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</si>
  <si>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</si>
  <si>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</si>
  <si>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</si>
  <si>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</si>
  <si>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</si>
  <si>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</si>
  <si>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</si>
  <si>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</si>
  <si>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</si>
  <si>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</si>
  <si>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</si>
  <si>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</si>
  <si>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</si>
  <si>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</si>
  <si>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</si>
  <si>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</si>
  <si>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</si>
  <si>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</si>
  <si>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</si>
  <si>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</si>
  <si>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</si>
  <si>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</si>
  <si>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</si>
  <si>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</si>
  <si>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</si>
  <si>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</si>
  <si>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</si>
  <si>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</si>
  <si>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</si>
  <si>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</si>
  <si>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</si>
  <si>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</si>
  <si>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</si>
  <si>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</si>
  <si>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</si>
  <si>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</si>
  <si>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</si>
  <si>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</si>
  <si>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</si>
  <si>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</si>
  <si>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</si>
  <si>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</si>
  <si>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</si>
  <si>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</si>
  <si>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</si>
  <si>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</si>
  <si>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</si>
  <si>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</si>
  <si>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</si>
  <si>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</si>
  <si>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</si>
  <si>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</si>
  <si>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</si>
  <si>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</si>
  <si>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</si>
  <si>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</si>
  <si>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</si>
  <si>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</si>
  <si>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</si>
  <si>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</si>
  <si>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</si>
  <si>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</si>
  <si>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</si>
  <si>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</si>
  <si>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</si>
  <si>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</si>
  <si>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</si>
  <si>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</si>
  <si>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</si>
  <si>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</si>
  <si>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</si>
  <si>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</si>
  <si>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</si>
  <si>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</si>
  <si>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</si>
  <si>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</si>
  <si>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</si>
  <si>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</si>
  <si>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</si>
  <si>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</si>
  <si>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</si>
  <si>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</si>
  <si>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</si>
  <si>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</si>
  <si>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</si>
  <si>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</si>
  <si>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</si>
  <si>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</si>
  <si>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</si>
  <si>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</si>
  <si>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</si>
  <si>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</si>
  <si>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</si>
  <si>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</si>
  <si>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</si>
  <si>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</si>
  <si>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</si>
  <si>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</si>
  <si>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</si>
  <si>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</si>
  <si>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</si>
  <si>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</si>
  <si>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</si>
  <si>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</si>
  <si>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</si>
  <si>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</si>
  <si>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</si>
  <si>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</si>
  <si>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</si>
  <si>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</si>
  <si>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</si>
  <si>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</si>
  <si>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</si>
  <si>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</si>
  <si>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</si>
  <si>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</si>
  <si>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</si>
  <si>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</si>
  <si>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</si>
  <si>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</si>
  <si>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</si>
  <si>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</si>
  <si>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</si>
  <si>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</si>
  <si>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</si>
  <si>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</si>
  <si>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</si>
  <si>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</si>
  <si>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</si>
  <si>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</si>
  <si>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</si>
  <si>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</si>
  <si>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</si>
  <si>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</si>
  <si>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</si>
  <si>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</si>
  <si>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</si>
  <si>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</si>
  <si>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</si>
  <si>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</si>
  <si>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</si>
  <si>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</si>
  <si>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</si>
  <si>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</si>
  <si>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</si>
  <si>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</si>
  <si>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</si>
  <si>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</si>
  <si>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</si>
  <si>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</si>
  <si>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</si>
  <si>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</si>
  <si>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</si>
  <si>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</si>
  <si>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</si>
  <si>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</si>
  <si>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</si>
  <si>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</si>
  <si>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</si>
  <si>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</si>
  <si>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</si>
  <si>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</si>
  <si>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</si>
  <si>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</si>
  <si>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</si>
  <si>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</si>
  <si>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</si>
  <si>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</si>
  <si>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</si>
  <si>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</si>
  <si>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</si>
  <si>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</si>
  <si>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</si>
  <si>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</si>
  <si>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</si>
  <si>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</si>
  <si>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</si>
  <si>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</si>
  <si>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</si>
  <si>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</si>
  <si>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</si>
  <si>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</si>
  <si>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</si>
  <si>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</si>
  <si>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</si>
  <si>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</si>
  <si>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</si>
  <si>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</si>
  <si>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</si>
  <si>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</si>
  <si>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</si>
  <si>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</si>
  <si>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</si>
  <si>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</si>
  <si>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</si>
  <si>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</si>
  <si>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</si>
  <si>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</si>
  <si>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</si>
  <si>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</si>
  <si>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</si>
  <si>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</si>
  <si>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</si>
  <si>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</si>
  <si>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</si>
  <si>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</si>
  <si>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</si>
  <si>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</si>
  <si>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</si>
  <si>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</si>
  <si>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</si>
  <si>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</si>
  <si>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</si>
  <si>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</si>
  <si>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</si>
  <si>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</si>
  <si>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</si>
  <si>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</si>
  <si>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</si>
  <si>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</si>
  <si>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</si>
  <si>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</si>
  <si>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</si>
  <si>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</si>
  <si>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</si>
  <si>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</si>
  <si>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</si>
  <si>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</si>
  <si>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</si>
  <si>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</si>
  <si>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</si>
  <si>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</si>
  <si>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</si>
  <si>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</si>
  <si>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</si>
  <si>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</si>
  <si>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</si>
  <si>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</si>
  <si>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</si>
  <si>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</si>
  <si>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</si>
  <si>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</si>
  <si>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</si>
  <si>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</si>
  <si>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</si>
  <si>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</si>
  <si>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</si>
  <si>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</si>
  <si>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</si>
  <si>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</si>
  <si>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</si>
  <si>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</si>
  <si>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</si>
  <si>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</si>
  <si>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</si>
  <si>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</si>
  <si>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</si>
  <si>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</si>
  <si>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</si>
  <si>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</si>
  <si>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</si>
  <si>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</si>
  <si>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</si>
  <si>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</si>
  <si>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</si>
  <si>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</si>
  <si>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</si>
  <si>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</si>
  <si>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</si>
  <si>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</si>
  <si>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</si>
  <si>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</si>
  <si>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</si>
  <si>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</si>
  <si>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</si>
  <si>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</si>
  <si>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</si>
  <si>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</si>
  <si>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</si>
  <si>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</si>
  <si>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</si>
  <si>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</si>
  <si>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</si>
  <si>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</si>
  <si>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</si>
  <si>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</si>
  <si>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</si>
  <si>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</si>
  <si>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</si>
  <si>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</si>
  <si>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</si>
  <si>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</si>
  <si>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</si>
  <si>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</si>
  <si>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</si>
  <si>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</si>
  <si>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</si>
  <si>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</si>
  <si>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</si>
  <si>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</si>
  <si>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</si>
  <si>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</si>
  <si>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</si>
  <si>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</si>
  <si>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</si>
  <si>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</si>
  <si>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</si>
  <si>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</si>
  <si>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</si>
  <si>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</si>
  <si>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</si>
  <si>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</si>
  <si>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</si>
  <si>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</si>
  <si>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</si>
  <si>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</si>
  <si>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</si>
  <si>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</si>
  <si>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</si>
  <si>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</si>
  <si>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</si>
  <si>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</si>
  <si>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</si>
  <si>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</si>
  <si>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</si>
  <si>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</si>
  <si>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</si>
  <si>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</si>
  <si>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</si>
  <si>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</si>
  <si>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</si>
  <si>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</si>
  <si>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</si>
  <si>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</si>
  <si>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</si>
  <si>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</si>
  <si>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</si>
  <si>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</si>
  <si>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</si>
  <si>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</si>
  <si>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</si>
  <si>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</si>
  <si>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</si>
  <si>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</si>
  <si>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</si>
  <si>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</si>
  <si>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</si>
  <si>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</si>
  <si>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</si>
  <si>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</si>
  <si>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</si>
  <si>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</si>
  <si>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</si>
  <si>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</si>
  <si>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</si>
  <si>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</si>
  <si>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</si>
  <si>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</si>
  <si>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</si>
  <si>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</si>
  <si>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</si>
  <si>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</si>
  <si>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</si>
  <si>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</si>
  <si>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</si>
  <si>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</si>
  <si>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</si>
  <si>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</si>
  <si>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</si>
  <si>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</si>
  <si>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</si>
  <si>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</si>
  <si>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</si>
  <si>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</si>
  <si>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</si>
  <si>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</si>
  <si>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</si>
  <si>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</si>
  <si>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</si>
  <si>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</si>
  <si>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</si>
  <si>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</si>
  <si>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</si>
  <si>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</si>
  <si>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</si>
  <si>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</si>
  <si>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</si>
  <si>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</si>
  <si>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</si>
  <si>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</si>
  <si>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</si>
  <si>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</si>
  <si>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</si>
  <si>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</si>
  <si>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</si>
  <si>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</si>
  <si>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</si>
  <si>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</si>
  <si>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</si>
  <si>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</si>
  <si>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</si>
  <si>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</si>
  <si>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</si>
  <si>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</si>
  <si>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</si>
  <si>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</si>
  <si>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</si>
  <si>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</si>
  <si>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</si>
  <si>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</si>
  <si>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</si>
  <si>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</si>
  <si>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</si>
  <si>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</si>
  <si>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</si>
  <si>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</si>
  <si>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</si>
  <si>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</si>
  <si>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</si>
  <si>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</si>
  <si>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</si>
  <si>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</si>
  <si>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</si>
  <si>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</si>
  <si>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</si>
  <si>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</si>
  <si>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</si>
  <si>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</si>
  <si>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</si>
  <si>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</si>
  <si>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</si>
  <si>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</si>
  <si>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</si>
  <si>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</si>
  <si>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</si>
  <si>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</si>
  <si>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</si>
  <si>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</si>
  <si>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</si>
  <si>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</si>
  <si>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</si>
  <si>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</si>
  <si>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</si>
  <si>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</si>
  <si>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</si>
  <si>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</si>
  <si>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</si>
  <si>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</si>
  <si>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</si>
  <si>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</si>
  <si>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</si>
  <si>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</si>
  <si>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</si>
  <si>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</si>
  <si>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</si>
  <si>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</si>
  <si>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</si>
  <si>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</si>
  <si>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</si>
  <si>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</si>
  <si>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</si>
  <si>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</si>
  <si>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</si>
  <si>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</si>
  <si>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</si>
  <si>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</si>
  <si>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</si>
  <si>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</si>
  <si>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</si>
  <si>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</si>
  <si>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</si>
  <si>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</si>
  <si>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</si>
  <si>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</si>
  <si>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</si>
  <si>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</si>
  <si>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</si>
  <si>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</si>
  <si>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</si>
  <si>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</si>
  <si>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</si>
  <si>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</si>
  <si>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</si>
  <si>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</si>
  <si>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</si>
  <si>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</si>
  <si>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</si>
  <si>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</si>
  <si>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</si>
  <si>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</si>
  <si>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</si>
  <si>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</si>
  <si>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</si>
  <si>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</si>
  <si>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</si>
  <si>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</si>
  <si>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</si>
  <si>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</si>
  <si>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</si>
  <si>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</si>
  <si>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</si>
  <si>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</si>
  <si>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</si>
  <si>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</si>
  <si>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</si>
  <si>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</si>
  <si>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</si>
  <si>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</si>
  <si>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</si>
  <si>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</si>
  <si>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</si>
  <si>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</si>
  <si>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</si>
  <si>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</si>
  <si>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</si>
  <si>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</si>
  <si>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</si>
  <si>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</si>
  <si>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</si>
  <si>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</si>
  <si>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</si>
  <si>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</si>
  <si>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</si>
  <si>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</si>
  <si>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</si>
  <si>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</si>
  <si>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</si>
  <si>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</si>
  <si>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</si>
  <si>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</si>
  <si>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</si>
  <si>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</si>
  <si>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</si>
  <si>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</si>
  <si>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</si>
  <si>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</si>
  <si>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</si>
  <si>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</si>
  <si>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</si>
  <si>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</si>
  <si>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</si>
  <si>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</si>
  <si>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</si>
  <si>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</si>
  <si>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</si>
  <si>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</si>
  <si>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</si>
  <si>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</si>
  <si>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</si>
  <si>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</si>
  <si>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</si>
  <si>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</si>
  <si>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</si>
  <si>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</si>
  <si>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</si>
  <si>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</si>
  <si>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</si>
  <si>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</si>
  <si>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</si>
  <si>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</si>
  <si>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</si>
  <si>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</si>
  <si>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</si>
  <si>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</si>
  <si>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</si>
  <si>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</si>
  <si>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</si>
  <si>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</si>
  <si>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</si>
  <si>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</si>
  <si>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</si>
  <si>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</si>
  <si>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</si>
  <si>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</si>
  <si>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</si>
  <si>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</si>
  <si>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</si>
  <si>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</si>
  <si>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</si>
  <si>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</si>
  <si>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</si>
  <si>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</si>
  <si>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</si>
  <si>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</si>
  <si>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</si>
  <si>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</si>
  <si>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</si>
  <si>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</si>
  <si>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</si>
  <si>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</si>
  <si>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</si>
  <si>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</si>
  <si>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</si>
  <si>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</si>
  <si>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</si>
  <si>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</si>
  <si>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</si>
  <si>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</si>
  <si>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</si>
  <si>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</si>
  <si>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</si>
  <si>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</si>
  <si>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</si>
  <si>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</si>
  <si>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</si>
  <si>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</si>
  <si>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</si>
  <si>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</si>
  <si>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</si>
  <si>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</si>
  <si>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</si>
  <si>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</si>
  <si>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</si>
  <si>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</si>
  <si>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</si>
  <si>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</si>
  <si>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</si>
  <si>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</si>
  <si>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</si>
  <si>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</si>
  <si>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</si>
  <si>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</si>
  <si>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</si>
  <si>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</si>
  <si>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</si>
  <si>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</si>
  <si>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</si>
  <si>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</si>
  <si>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</si>
  <si>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</si>
  <si>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</si>
  <si>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</si>
  <si>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</si>
  <si>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</si>
  <si>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</si>
  <si>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</si>
  <si>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</si>
  <si>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</si>
  <si>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</si>
  <si>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</si>
  <si>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</si>
  <si>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</si>
  <si>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</si>
  <si>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</si>
  <si>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</si>
  <si>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</si>
  <si>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</si>
  <si>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</si>
  <si>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</si>
  <si>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</si>
  <si>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</si>
  <si>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</si>
  <si>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</si>
  <si>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</si>
  <si>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</si>
  <si>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</si>
  <si>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</si>
  <si>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</si>
  <si>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</si>
  <si>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</si>
  <si>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</si>
  <si>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</si>
  <si>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</si>
  <si>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</si>
  <si>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</si>
  <si>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</si>
  <si>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</si>
  <si>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</si>
  <si>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</si>
  <si>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</si>
  <si>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</si>
  <si>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</si>
  <si>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</si>
  <si>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</si>
  <si>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</si>
  <si>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</si>
  <si>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</si>
  <si>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</si>
  <si>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</si>
  <si>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</si>
  <si>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</si>
  <si>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</si>
  <si>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</si>
  <si>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</si>
  <si>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</si>
  <si>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</si>
  <si>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</si>
  <si>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</si>
  <si>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</si>
  <si>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</si>
  <si>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</si>
  <si>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</si>
  <si>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</si>
  <si>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</si>
  <si>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</si>
  <si>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</si>
  <si>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</si>
  <si>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</si>
  <si>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</si>
  <si>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</si>
  <si>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</si>
  <si>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</si>
  <si>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</si>
  <si>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</si>
  <si>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</si>
  <si>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</si>
  <si>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</si>
  <si>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</si>
  <si>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</si>
  <si>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</si>
  <si>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</si>
  <si>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</si>
  <si>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</si>
  <si>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</si>
  <si>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</si>
  <si>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</si>
  <si>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</si>
  <si>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</si>
  <si>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</si>
  <si>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</si>
  <si>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</si>
  <si>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</si>
  <si>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</si>
  <si>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</si>
  <si>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</si>
  <si>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</si>
  <si>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</si>
  <si>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</si>
  <si>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</si>
  <si>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</si>
  <si>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</si>
  <si>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</si>
  <si>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</si>
  <si>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</si>
  <si>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</si>
  <si>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</si>
  <si>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</si>
  <si>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</si>
  <si>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</si>
  <si>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</si>
  <si>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</si>
  <si>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</si>
  <si>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</si>
  <si>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</si>
  <si>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</si>
  <si>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</si>
  <si>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</si>
  <si>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</si>
  <si>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</si>
  <si>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</si>
  <si>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</si>
  <si>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</si>
  <si>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</si>
  <si>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</si>
  <si>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</si>
  <si>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</si>
  <si>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</si>
  <si>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</si>
  <si>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</si>
  <si>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</si>
  <si>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</si>
  <si>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</si>
  <si>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</si>
  <si>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</si>
  <si>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</si>
  <si>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</si>
  <si>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</si>
  <si>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</si>
  <si>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</si>
  <si>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</si>
  <si>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</si>
  <si>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</si>
  <si>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</si>
  <si>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</si>
  <si>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</si>
  <si>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</si>
  <si>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</si>
  <si>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</si>
  <si>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</si>
  <si>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</si>
  <si>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</si>
  <si>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</si>
  <si>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</si>
  <si>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</si>
  <si>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</si>
  <si>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</si>
  <si>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</si>
  <si>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</si>
  <si>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</si>
  <si>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</si>
  <si>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</si>
  <si>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</si>
  <si>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</si>
  <si>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</si>
  <si>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</si>
  <si>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</si>
  <si>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</si>
  <si>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</si>
  <si>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</si>
  <si>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</si>
  <si>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</si>
  <si>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</si>
  <si>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</si>
  <si>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</si>
  <si>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</si>
  <si>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</si>
  <si>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</si>
  <si>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</si>
  <si>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</si>
  <si>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</si>
  <si>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</si>
  <si>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</si>
  <si>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</si>
  <si>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</si>
  <si>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</si>
  <si>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</si>
  <si>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</si>
  <si>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</si>
  <si>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</si>
  <si>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</si>
  <si>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</si>
  <si>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</si>
  <si>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</si>
  <si>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</si>
  <si>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</si>
  <si>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</si>
  <si>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</si>
  <si>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</si>
  <si>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</si>
  <si>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</si>
  <si>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</si>
  <si>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</si>
  <si>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</si>
  <si>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</si>
  <si>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</si>
  <si>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</si>
  <si>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</si>
  <si>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</si>
  <si>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</si>
  <si>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</si>
  <si>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</si>
  <si>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</si>
  <si>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</si>
  <si>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</si>
  <si>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</si>
  <si>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</si>
  <si>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</si>
  <si>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</si>
  <si>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</si>
  <si>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</si>
  <si>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</si>
  <si>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</si>
  <si>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</si>
  <si>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</si>
  <si>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</si>
  <si>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</si>
  <si>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</si>
  <si>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</si>
  <si>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</si>
  <si>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</si>
  <si>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</si>
  <si>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</si>
  <si>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</si>
  <si>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</si>
  <si>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</si>
  <si>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</si>
  <si>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</si>
  <si>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</si>
  <si>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</si>
  <si>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</si>
  <si>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</si>
  <si>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</si>
  <si>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</si>
  <si>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</si>
  <si>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</si>
  <si>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</si>
  <si>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</si>
  <si>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</si>
  <si>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</si>
  <si>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</si>
  <si>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</si>
  <si>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</si>
  <si>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</si>
  <si>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</si>
  <si>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</si>
  <si>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</si>
  <si>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</si>
  <si>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</si>
  <si>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</si>
  <si>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</si>
  <si>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</si>
  <si>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</si>
  <si>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</si>
  <si>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</si>
  <si>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</si>
  <si>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</si>
  <si>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</si>
  <si>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</si>
  <si>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</si>
  <si>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</si>
  <si>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</si>
  <si>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</si>
  <si>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</si>
  <si>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</si>
  <si>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</si>
  <si>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</si>
  <si>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</si>
  <si>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</si>
  <si>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</si>
  <si>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</si>
  <si>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</si>
  <si>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</si>
  <si>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</si>
  <si>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</si>
  <si>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</si>
  <si>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</si>
  <si>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</si>
  <si>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</si>
  <si>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</si>
  <si>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</si>
  <si>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</si>
  <si>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</si>
  <si>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</si>
  <si>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</si>
  <si>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</si>
  <si>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</si>
  <si>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</si>
  <si>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</si>
  <si>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</si>
  <si>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</si>
  <si>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</si>
  <si>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</si>
  <si>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</si>
  <si>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</si>
  <si>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</si>
  <si>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</si>
  <si>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</si>
  <si>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</si>
  <si>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</si>
  <si>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</si>
  <si>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</si>
  <si>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</si>
  <si>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</si>
  <si>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</si>
  <si>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</si>
  <si>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</si>
  <si>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</si>
  <si>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</si>
  <si>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</si>
  <si>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</si>
  <si>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</si>
  <si>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</si>
  <si>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</si>
  <si>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</si>
  <si>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</si>
  <si>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</si>
  <si>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</si>
  <si>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</si>
  <si>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</si>
  <si>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</si>
  <si>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</si>
  <si>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</si>
  <si>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</si>
  <si>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</si>
  <si>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</si>
  <si>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</si>
  <si>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</si>
  <si>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</si>
  <si>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</si>
  <si>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</si>
  <si>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</si>
  <si>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</si>
  <si>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</si>
  <si>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</si>
  <si>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</si>
  <si>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</si>
  <si>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</si>
  <si>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</si>
  <si>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</si>
  <si>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</si>
  <si>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</si>
  <si>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</si>
  <si>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</si>
  <si>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</si>
  <si>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</si>
  <si>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</si>
  <si>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</si>
  <si>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</si>
  <si>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</si>
  <si>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</si>
  <si>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</si>
  <si>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</si>
  <si>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</si>
  <si>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</si>
  <si>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</si>
  <si>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</si>
  <si>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</si>
  <si>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</si>
  <si>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</si>
  <si>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</si>
  <si>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</si>
  <si>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</si>
  <si>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</si>
  <si>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</si>
  <si>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</si>
  <si>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</si>
  <si>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</si>
  <si>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</si>
  <si>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</si>
  <si>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</si>
  <si>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</si>
  <si>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</si>
  <si>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</si>
  <si>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</si>
  <si>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</si>
  <si>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</si>
  <si>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</si>
  <si>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</si>
  <si>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</si>
  <si>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</si>
  <si>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</si>
  <si>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</si>
  <si>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</si>
  <si>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</si>
  <si>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</si>
  <si>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</si>
  <si>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</si>
  <si>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</si>
  <si>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</si>
  <si>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</si>
  <si>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</si>
  <si>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</si>
  <si>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</si>
  <si>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</si>
  <si>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</si>
  <si>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</si>
  <si>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</si>
  <si>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</si>
  <si>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</si>
  <si>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</si>
  <si>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</si>
  <si>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</si>
  <si>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</si>
  <si>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</si>
  <si>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</si>
  <si>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</si>
  <si>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</si>
  <si>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</si>
  <si>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</si>
  <si>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</si>
  <si>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</si>
  <si>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</si>
  <si>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</si>
  <si>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</si>
  <si>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</si>
  <si>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</si>
  <si>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</si>
  <si>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</si>
  <si>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</si>
  <si>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</si>
  <si>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</si>
  <si>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</si>
  <si>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</si>
  <si>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</si>
  <si>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</si>
  <si>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</si>
  <si>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</si>
  <si>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</si>
  <si>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</si>
  <si>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</si>
  <si>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</si>
  <si>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</si>
  <si>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</si>
  <si>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</si>
  <si>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</si>
  <si>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</si>
  <si>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</si>
  <si>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</si>
  <si>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</si>
  <si>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</si>
  <si>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</si>
  <si>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</si>
  <si>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</si>
  <si>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</si>
  <si>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</si>
  <si>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</si>
  <si>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</si>
  <si>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</si>
  <si>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</si>
  <si>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</si>
  <si>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</si>
  <si>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</si>
  <si>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</si>
  <si>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</si>
  <si>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</si>
  <si>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</si>
  <si>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</si>
  <si>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</si>
  <si>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</si>
  <si>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</si>
  <si>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</si>
  <si>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</si>
  <si>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</si>
  <si>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</si>
  <si>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</si>
  <si>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</si>
  <si>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</si>
  <si>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</si>
  <si>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</si>
  <si>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</si>
  <si>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</si>
  <si>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</si>
  <si>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</si>
  <si>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</si>
  <si>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</si>
  <si>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</si>
  <si>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</si>
  <si>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</si>
  <si>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</si>
  <si>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</si>
  <si>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</si>
  <si>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</si>
  <si>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</si>
  <si>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</si>
  <si>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</si>
  <si>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</si>
  <si>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</si>
  <si>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</si>
  <si>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</si>
  <si>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</si>
  <si>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</si>
  <si>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</si>
  <si>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</si>
  <si>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</si>
  <si>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</si>
  <si>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</si>
  <si>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</si>
  <si>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</si>
  <si>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</si>
  <si>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</si>
  <si>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</si>
  <si>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</si>
  <si>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</si>
  <si>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</si>
  <si>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</si>
  <si>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</si>
  <si>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</si>
  <si>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</si>
  <si>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</si>
  <si>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</si>
  <si>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</si>
  <si>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</si>
  <si>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</si>
  <si>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</si>
  <si>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</si>
  <si>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</si>
  <si>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</si>
  <si>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</si>
  <si>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</si>
  <si>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</si>
  <si>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</si>
  <si>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</si>
  <si>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</si>
  <si>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</si>
  <si>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</si>
  <si>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</si>
  <si>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</si>
  <si>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</si>
  <si>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</si>
  <si>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</si>
  <si>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</si>
  <si>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</si>
  <si>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</si>
  <si>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</si>
  <si>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</si>
  <si>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</si>
  <si>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</si>
  <si>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</si>
  <si>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</si>
  <si>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</si>
  <si>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</si>
  <si>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</si>
  <si>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</si>
  <si>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</si>
  <si>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</si>
  <si>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</si>
  <si>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</si>
  <si>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</si>
  <si>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</si>
  <si>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</si>
  <si>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</si>
  <si>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</si>
  <si>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</si>
  <si>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</si>
  <si>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</si>
  <si>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</si>
  <si>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</si>
  <si>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</si>
  <si>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</si>
  <si>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</si>
  <si>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</si>
  <si>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</si>
  <si>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</si>
  <si>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</si>
  <si>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</si>
  <si>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</si>
  <si>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</si>
  <si>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</si>
  <si>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</si>
  <si>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</si>
  <si>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</si>
  <si>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</si>
  <si>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</si>
  <si>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</si>
  <si>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</si>
  <si>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</si>
  <si>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</si>
  <si>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</si>
  <si>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</si>
  <si>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</si>
  <si>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</si>
  <si>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</si>
  <si>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</si>
  <si>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</si>
  <si>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</si>
  <si>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</si>
  <si>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</si>
  <si>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</si>
  <si>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</si>
  <si>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</si>
  <si>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</si>
  <si>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</si>
  <si>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</si>
  <si>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</si>
  <si>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</si>
  <si>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</si>
  <si>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</si>
  <si>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</si>
  <si>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</si>
  <si>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</si>
  <si>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</si>
  <si>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</si>
  <si>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</si>
  <si>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</si>
  <si>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</si>
  <si>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</si>
  <si>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</si>
  <si>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</si>
  <si>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</si>
  <si>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</si>
  <si>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</si>
  <si>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</si>
  <si>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</si>
  <si>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</si>
  <si>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</si>
  <si>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</si>
  <si>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</si>
  <si>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</si>
  <si>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</si>
  <si>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</si>
  <si>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</si>
  <si>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</si>
  <si>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</si>
  <si>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</si>
  <si>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</si>
  <si>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</si>
  <si>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</si>
  <si>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</si>
  <si>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</si>
  <si>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</si>
  <si>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</si>
  <si>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</si>
  <si>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</si>
  <si>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</si>
  <si>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</si>
  <si>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</si>
  <si>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</si>
  <si>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</si>
  <si>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</si>
  <si>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</si>
  <si>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</si>
  <si>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</si>
  <si>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</si>
  <si>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</si>
  <si>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</si>
  <si>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</si>
  <si>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</si>
  <si>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</si>
  <si>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</si>
  <si>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</si>
  <si>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</si>
  <si>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</si>
  <si>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</si>
  <si>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</si>
  <si>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</si>
  <si>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</si>
  <si>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</si>
  <si>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</si>
  <si>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</si>
  <si>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</si>
  <si>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</si>
  <si>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</si>
  <si>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</si>
  <si>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</si>
  <si>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</si>
  <si>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</si>
  <si>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</si>
  <si>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</si>
  <si>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</si>
  <si>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</si>
  <si>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</si>
  <si>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</si>
  <si>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</si>
  <si>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</si>
  <si>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</si>
  <si>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</si>
  <si>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</si>
  <si>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</si>
  <si>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</si>
  <si>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</si>
  <si>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</si>
  <si>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</si>
  <si>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</si>
  <si>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</si>
  <si>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</si>
  <si>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</si>
  <si>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</si>
  <si>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</si>
  <si>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</si>
  <si>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</si>
  <si>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</si>
  <si>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</si>
  <si>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</si>
  <si>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</si>
  <si>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</si>
  <si>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</si>
  <si>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</si>
  <si>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</si>
  <si>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</si>
  <si>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</si>
  <si>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</si>
  <si>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</si>
  <si>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</si>
  <si>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</si>
  <si>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</si>
  <si>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</si>
  <si>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</si>
  <si>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</si>
  <si>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</si>
  <si>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</si>
  <si>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</si>
  <si>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</si>
  <si>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</si>
  <si>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</si>
  <si>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</si>
  <si>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</si>
  <si>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</si>
  <si>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</si>
  <si>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</si>
  <si>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</si>
  <si>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</si>
  <si>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</si>
  <si>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</si>
  <si>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</si>
  <si>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</si>
  <si>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</si>
  <si>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</si>
  <si>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</si>
  <si>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</si>
  <si>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</si>
  <si>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</si>
  <si>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</si>
  <si>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</si>
  <si>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</si>
  <si>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</si>
  <si>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</si>
  <si>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</si>
  <si>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</si>
  <si>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</si>
  <si>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</si>
  <si>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</si>
  <si>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</si>
  <si>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</si>
  <si>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</si>
  <si>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</si>
  <si>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</si>
  <si>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</si>
  <si>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</si>
  <si>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</si>
  <si>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</si>
  <si>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</si>
  <si>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</si>
  <si>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</si>
  <si>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</si>
  <si>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</si>
  <si>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</si>
  <si>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</si>
  <si>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</si>
  <si>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</si>
  <si>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</si>
  <si>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</si>
  <si>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</si>
  <si>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</si>
  <si>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</si>
  <si>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</si>
  <si>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</si>
  <si>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</si>
  <si>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</si>
  <si>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</si>
  <si>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</si>
  <si>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</si>
  <si>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</si>
  <si>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</si>
  <si>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</si>
  <si>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</si>
  <si>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</si>
  <si>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</si>
  <si>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</si>
  <si>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</si>
  <si>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</si>
  <si>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</si>
  <si>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</si>
  <si>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</si>
  <si>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</si>
  <si>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</si>
  <si>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</si>
  <si>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</si>
  <si>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</si>
  <si>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</si>
  <si>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</si>
  <si>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</si>
  <si>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</si>
  <si>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</si>
  <si>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</si>
  <si>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</si>
  <si>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</si>
  <si>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</si>
  <si>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</si>
  <si>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</si>
  <si>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</si>
  <si>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</si>
  <si>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</si>
  <si>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</si>
  <si>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</si>
  <si>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</si>
  <si>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</si>
  <si>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</si>
  <si>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</si>
  <si>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</si>
  <si>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</si>
  <si>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</si>
  <si>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</si>
  <si>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</si>
  <si>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</si>
  <si>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</si>
  <si>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</si>
  <si>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</si>
  <si>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</si>
  <si>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</si>
  <si>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</si>
  <si>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</si>
  <si>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</si>
  <si>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</si>
  <si>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</si>
  <si>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</si>
  <si>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</si>
  <si>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</si>
  <si>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</si>
  <si>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</si>
  <si>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</si>
  <si>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</si>
  <si>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</si>
  <si>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</si>
  <si>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</si>
  <si>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</si>
  <si>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</si>
  <si>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</si>
  <si>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</si>
  <si>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</si>
  <si>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</si>
  <si>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</si>
  <si>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</si>
  <si>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</si>
  <si>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</si>
  <si>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</si>
  <si>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</si>
  <si>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</si>
  <si>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</si>
  <si>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</si>
  <si>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</si>
  <si>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</si>
  <si>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</si>
  <si>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</si>
  <si>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</si>
  <si>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</si>
  <si>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</si>
  <si>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</si>
  <si>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</si>
  <si>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</si>
  <si>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</si>
  <si>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</si>
  <si>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</si>
  <si>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</si>
  <si>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</si>
  <si>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</si>
  <si>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</si>
  <si>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</si>
  <si>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</si>
  <si>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</si>
  <si>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</si>
  <si>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</si>
  <si>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</si>
  <si>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</si>
  <si>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</si>
  <si>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</si>
  <si>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</si>
  <si>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</si>
  <si>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</si>
  <si>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</si>
  <si>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</si>
  <si>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</si>
  <si>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</si>
  <si>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</si>
  <si>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</si>
  <si>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</si>
  <si>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</si>
  <si>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</si>
  <si>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</si>
  <si>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</si>
  <si>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</si>
  <si>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</si>
  <si>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</si>
  <si>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</si>
  <si>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</si>
  <si>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</si>
  <si>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</si>
  <si>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</si>
  <si>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</si>
  <si>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</si>
  <si>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</si>
  <si>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</si>
  <si>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</si>
  <si>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</si>
  <si>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</si>
  <si>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</si>
  <si>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</si>
  <si>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</si>
  <si>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</si>
  <si>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</si>
  <si>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</si>
  <si>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</si>
  <si>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</si>
  <si>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</si>
  <si>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</si>
  <si>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</si>
  <si>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</si>
  <si>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</si>
  <si>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</si>
  <si>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</si>
  <si>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</si>
  <si>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</si>
  <si>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</si>
  <si>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</si>
  <si>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</si>
  <si>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</si>
  <si>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</si>
  <si>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</si>
  <si>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</si>
  <si>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</si>
  <si>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</si>
  <si>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</si>
  <si>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</si>
  <si>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</si>
  <si>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</si>
  <si>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</si>
  <si>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</si>
  <si>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</si>
  <si>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</si>
  <si>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</si>
  <si>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</si>
  <si>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</si>
  <si>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</si>
  <si>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</si>
  <si>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</si>
  <si>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</si>
  <si>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</si>
  <si>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</si>
  <si>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</si>
  <si>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</si>
  <si>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</si>
  <si>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</si>
  <si>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</si>
  <si>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</si>
  <si>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</si>
  <si>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</si>
  <si>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</si>
  <si>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</si>
  <si>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</si>
  <si>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</si>
  <si>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</si>
  <si>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</si>
  <si>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</si>
  <si>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</si>
  <si>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</si>
  <si>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</si>
  <si>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</si>
  <si>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</si>
  <si>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</si>
  <si>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</si>
  <si>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</si>
  <si>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</si>
  <si>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</si>
  <si>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</si>
  <si>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</si>
  <si>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</si>
  <si>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</si>
  <si>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</si>
  <si>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</si>
  <si>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</si>
  <si>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</si>
  <si>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</si>
  <si>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</si>
  <si>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</si>
  <si>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</si>
  <si>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</si>
  <si>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</si>
  <si>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</si>
  <si>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</si>
  <si>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</si>
  <si>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</si>
  <si>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</si>
  <si>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</si>
  <si>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</si>
  <si>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</si>
  <si>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</si>
  <si>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</si>
  <si>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</si>
  <si>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</si>
  <si>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</si>
  <si>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</si>
  <si>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</si>
  <si>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</si>
  <si>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</si>
  <si>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</si>
  <si>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</si>
  <si>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</si>
  <si>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</si>
  <si>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</si>
  <si>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</si>
  <si>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</si>
  <si>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</si>
  <si>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</si>
  <si>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</si>
  <si>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</si>
  <si>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</si>
  <si>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</si>
  <si>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</si>
  <si>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</si>
  <si>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</si>
  <si>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</si>
  <si>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</si>
  <si>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</si>
  <si>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</si>
  <si>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</si>
  <si>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</si>
  <si>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</si>
  <si>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</si>
  <si>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</si>
  <si>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</si>
  <si>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</si>
  <si>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</si>
  <si>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</si>
  <si>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</si>
  <si>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</si>
  <si>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</si>
  <si>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</si>
  <si>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</si>
  <si>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</si>
  <si>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</si>
  <si>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</si>
  <si>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</si>
  <si>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</si>
  <si>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</si>
  <si>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</si>
  <si>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</si>
  <si>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</si>
  <si>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</si>
  <si>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</si>
  <si>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</si>
  <si>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</si>
  <si>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</si>
  <si>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</si>
  <si>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</si>
  <si>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</si>
  <si>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</si>
  <si>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</si>
  <si>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</si>
  <si>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</si>
  <si>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</si>
  <si>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</si>
  <si>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</si>
  <si>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</si>
  <si>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</si>
  <si>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</si>
  <si>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</si>
  <si>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</si>
  <si>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</si>
  <si>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</si>
  <si>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</si>
  <si>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</si>
  <si>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</si>
  <si>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</si>
  <si>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</si>
  <si>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</si>
  <si>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</si>
  <si>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</si>
  <si>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</si>
  <si>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</si>
  <si>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</si>
  <si>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</si>
  <si>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</si>
  <si>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</si>
  <si>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</si>
  <si>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</si>
  <si>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</si>
  <si>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</si>
  <si>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</si>
  <si>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</si>
  <si>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</si>
  <si>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</si>
  <si>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</si>
  <si>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</si>
  <si>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</si>
  <si>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</si>
  <si>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</si>
  <si>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</si>
  <si>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</si>
  <si>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</si>
  <si>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</si>
  <si>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</si>
  <si>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</si>
  <si>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</si>
  <si>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</si>
  <si>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</si>
  <si>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</si>
  <si>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</si>
  <si>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</si>
  <si>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</si>
  <si>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</si>
  <si>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</si>
  <si>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</si>
  <si>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</si>
  <si>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</si>
  <si>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</si>
  <si>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</si>
  <si>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</si>
  <si>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</si>
  <si>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</si>
  <si>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</si>
  <si>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</si>
  <si>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</si>
  <si>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</si>
  <si>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</si>
  <si>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</si>
  <si>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</si>
  <si>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</si>
  <si>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</si>
  <si>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</si>
  <si>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</si>
  <si>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</si>
  <si>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</si>
  <si>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</si>
  <si>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</si>
  <si>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</si>
  <si>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</si>
  <si>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</si>
  <si>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</si>
  <si>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</si>
  <si>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</si>
  <si>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</si>
  <si>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</si>
  <si>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</si>
  <si>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</si>
  <si>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</si>
  <si>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</si>
  <si>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</si>
  <si>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</si>
  <si>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</si>
  <si>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</si>
  <si>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</si>
  <si>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</si>
  <si>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</si>
  <si>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</si>
  <si>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</si>
  <si>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</si>
  <si>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</si>
  <si>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</si>
  <si>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</si>
  <si>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</si>
  <si>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</si>
  <si>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</si>
  <si>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</si>
  <si>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</si>
  <si>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</si>
  <si>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</si>
  <si>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</si>
  <si>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</si>
  <si>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</si>
  <si>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</si>
  <si>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</si>
  <si>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</si>
  <si>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</si>
  <si>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</si>
  <si>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</si>
  <si>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</si>
  <si>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</si>
  <si>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</si>
  <si>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</si>
  <si>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</si>
  <si>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</si>
  <si>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</si>
  <si>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</si>
  <si>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</si>
  <si>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</si>
  <si>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</si>
  <si>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</si>
  <si>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</si>
  <si>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</si>
  <si>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</si>
  <si>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</si>
  <si>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</si>
  <si>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</si>
  <si>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</si>
  <si>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</si>
  <si>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</si>
  <si>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</si>
  <si>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</si>
  <si>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</si>
  <si>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</si>
  <si>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</si>
  <si>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</si>
  <si>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</si>
  <si>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</si>
  <si>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</si>
  <si>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</si>
  <si>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</si>
  <si>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</si>
  <si>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</si>
  <si>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</si>
  <si>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</si>
  <si>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</si>
  <si>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</si>
  <si>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</si>
  <si>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</si>
  <si>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</si>
  <si>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</si>
  <si>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</si>
  <si>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</si>
  <si>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</si>
  <si>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</si>
  <si>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</si>
  <si>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</si>
  <si>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</si>
  <si>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</si>
  <si>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</si>
  <si>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</si>
  <si>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</si>
  <si>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</si>
  <si>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</si>
  <si>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</si>
  <si>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</si>
  <si>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</si>
  <si>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</si>
  <si>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</si>
  <si>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</si>
  <si>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</si>
  <si>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</si>
  <si>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</si>
  <si>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</si>
  <si>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</si>
  <si>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</si>
  <si>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</si>
  <si>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</si>
  <si>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</si>
  <si>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</si>
  <si>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</si>
  <si>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</si>
  <si>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</si>
  <si>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</si>
  <si>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</si>
  <si>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</si>
  <si>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</si>
  <si>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</si>
  <si>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</si>
  <si>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</si>
  <si>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</si>
  <si>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</si>
  <si>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</si>
  <si>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</si>
  <si>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</si>
  <si>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</si>
  <si>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</si>
  <si>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</si>
  <si>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</si>
  <si>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</si>
  <si>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</si>
  <si>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</si>
  <si>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</si>
  <si>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</si>
  <si>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</si>
  <si>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</si>
  <si>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</si>
  <si>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</si>
  <si>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</si>
  <si>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</si>
  <si>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</si>
  <si>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</si>
  <si>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</si>
  <si>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</si>
  <si>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</si>
  <si>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</si>
  <si>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</si>
  <si>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</si>
  <si>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</si>
  <si>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</si>
  <si>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</si>
  <si>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</si>
  <si>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</si>
  <si>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</si>
  <si>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</si>
  <si>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</si>
  <si>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</si>
  <si>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</si>
  <si>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</si>
  <si>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</si>
  <si>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</si>
  <si>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</si>
  <si>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</si>
  <si>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</si>
  <si>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</si>
  <si>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</si>
  <si>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</si>
  <si>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</si>
  <si>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</si>
  <si>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</si>
  <si>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</si>
  <si>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</si>
  <si>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</si>
  <si>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</si>
  <si>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</si>
  <si>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</si>
  <si>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</si>
  <si>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</si>
  <si>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</si>
  <si>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</si>
  <si>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</si>
  <si>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</si>
  <si>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</si>
  <si>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</si>
  <si>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</si>
  <si>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</si>
  <si>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</si>
  <si>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</si>
  <si>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</si>
  <si>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</si>
  <si>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</si>
  <si>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</si>
  <si>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</si>
  <si>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</si>
  <si>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</si>
  <si>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</si>
  <si>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</si>
  <si>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</si>
  <si>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</si>
  <si>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</si>
  <si>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</si>
  <si>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</si>
  <si>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</si>
  <si>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</si>
  <si>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</si>
  <si>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</si>
  <si>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</si>
  <si>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</si>
  <si>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</si>
  <si>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</si>
  <si>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</si>
  <si>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</si>
  <si>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</si>
  <si>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</si>
  <si>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</si>
  <si>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</si>
  <si>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</si>
  <si>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</si>
  <si>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</si>
  <si>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</si>
  <si>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</si>
  <si>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</si>
  <si>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</si>
  <si>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</si>
  <si>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</si>
  <si>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</si>
  <si>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</si>
  <si>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</si>
  <si>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</si>
  <si>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</si>
  <si>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</si>
  <si>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</si>
  <si>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</si>
  <si>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</si>
  <si>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</si>
  <si>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</si>
  <si>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</si>
  <si>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</si>
  <si>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</si>
  <si>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</si>
  <si>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</si>
  <si>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</si>
  <si>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</si>
  <si>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</si>
  <si>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</si>
  <si>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</si>
  <si>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</si>
  <si>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</si>
  <si>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</si>
  <si>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</si>
  <si>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</si>
  <si>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</si>
  <si>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</si>
  <si>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</si>
  <si>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</si>
  <si>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</si>
  <si>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</si>
  <si>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</si>
  <si>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</si>
  <si>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</si>
  <si>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</si>
  <si>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</si>
  <si>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</si>
  <si>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</si>
  <si>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</si>
  <si>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</si>
  <si>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</si>
  <si>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</si>
  <si>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</si>
  <si>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</si>
  <si>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</si>
  <si>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</si>
  <si>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</si>
  <si>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</si>
  <si>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</si>
  <si>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</si>
  <si>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</si>
  <si>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</si>
  <si>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</si>
  <si>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</si>
  <si>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</si>
  <si>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</si>
  <si>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</si>
  <si>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</si>
  <si>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</si>
  <si>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</si>
  <si>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</si>
  <si>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</si>
  <si>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</si>
  <si>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</si>
  <si>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</si>
  <si>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</si>
  <si>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</si>
  <si>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</si>
  <si>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</si>
  <si>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</si>
  <si>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</si>
  <si>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</si>
  <si>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</si>
  <si>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</si>
  <si>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</si>
  <si>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</si>
  <si>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</si>
  <si>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</si>
  <si>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</si>
  <si>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</si>
  <si>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</si>
  <si>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</si>
  <si>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</si>
  <si>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</si>
  <si>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</si>
  <si>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</si>
  <si>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</si>
  <si>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</si>
  <si>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</si>
  <si>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</si>
  <si>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</si>
  <si>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</si>
  <si>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</si>
  <si>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</si>
  <si>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</si>
  <si>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</si>
  <si>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</si>
  <si>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</si>
  <si>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</si>
  <si>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</si>
  <si>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</si>
  <si>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</si>
  <si>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</si>
  <si>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</si>
  <si>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</si>
  <si>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</si>
  <si>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</si>
  <si>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</si>
  <si>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</si>
  <si>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</si>
  <si>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</si>
  <si>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</si>
  <si>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</si>
  <si>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</si>
  <si>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</si>
  <si>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</si>
  <si>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</si>
  <si>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</si>
  <si>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</si>
  <si>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</si>
  <si>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</si>
  <si>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</si>
  <si>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</si>
  <si>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</si>
  <si>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</si>
  <si>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</si>
  <si>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</si>
  <si>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</si>
  <si>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</si>
  <si>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</si>
  <si>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</si>
  <si>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</si>
  <si>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</si>
  <si>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</si>
  <si>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</si>
  <si>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</si>
  <si>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</si>
  <si>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</si>
  <si>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</si>
  <si>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</si>
  <si>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</si>
  <si>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</si>
  <si>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</si>
  <si>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</si>
  <si>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</si>
  <si>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</si>
  <si>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</si>
  <si>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</si>
  <si>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</si>
  <si>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</si>
  <si>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</si>
  <si>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</si>
  <si>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</si>
  <si>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</si>
  <si>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</si>
  <si>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</si>
  <si>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</si>
  <si>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</si>
  <si>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</si>
  <si>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</si>
  <si>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</si>
  <si>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</si>
  <si>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</si>
  <si>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</si>
  <si>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</si>
  <si>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</si>
  <si>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</si>
  <si>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</si>
  <si>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</si>
  <si>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</si>
  <si>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</si>
  <si>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</si>
  <si>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</si>
  <si>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</si>
  <si>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</si>
  <si>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</si>
  <si>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</si>
  <si>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</si>
  <si>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</si>
  <si>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</si>
  <si>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</si>
  <si>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</si>
  <si>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</si>
  <si>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</si>
  <si>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</si>
  <si>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</si>
  <si>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</si>
  <si>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</si>
  <si>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</si>
  <si>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</si>
  <si>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</si>
  <si>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</si>
  <si>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</si>
  <si>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</si>
  <si>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</si>
  <si>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</si>
  <si>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</si>
  <si>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</si>
  <si>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</si>
  <si>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</si>
  <si>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</si>
  <si>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</si>
  <si>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</si>
  <si>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</si>
  <si>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</si>
  <si>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</si>
  <si>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</si>
  <si>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</si>
  <si>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</si>
  <si>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</si>
  <si>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</si>
  <si>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</si>
  <si>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</si>
  <si>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</si>
  <si>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</si>
  <si>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</si>
  <si>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</si>
  <si>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</si>
  <si>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</si>
  <si>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</si>
  <si>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</si>
  <si>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</si>
  <si>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</si>
  <si>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</si>
  <si>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</si>
  <si>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</si>
  <si>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</si>
  <si>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</si>
  <si>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</si>
  <si>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</si>
  <si>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</si>
  <si>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</si>
  <si>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</si>
  <si>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</si>
  <si>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</si>
  <si>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</si>
  <si>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</si>
  <si>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</si>
  <si>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</si>
  <si>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</si>
  <si>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</si>
  <si>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</si>
  <si>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</si>
  <si>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</si>
  <si>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</si>
  <si>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</si>
  <si>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</si>
  <si>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</si>
  <si>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</si>
  <si>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</si>
  <si>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</si>
  <si>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</si>
  <si>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</si>
  <si>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</si>
  <si>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</si>
  <si>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</si>
  <si>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</si>
  <si>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</si>
  <si>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</si>
  <si>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</si>
  <si>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</si>
  <si>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</si>
  <si>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</si>
  <si>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</si>
  <si>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</si>
  <si>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</si>
  <si>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</si>
  <si>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</si>
  <si>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</si>
  <si>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</si>
  <si>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</si>
  <si>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</si>
  <si>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</si>
  <si>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</si>
  <si>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</si>
  <si>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</si>
  <si>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</si>
  <si>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</si>
  <si>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</si>
  <si>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</si>
  <si>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</si>
  <si>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</si>
  <si>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</si>
  <si>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</si>
  <si>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</si>
  <si>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</si>
  <si>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</si>
  <si>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</si>
  <si>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</si>
  <si>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</si>
  <si>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</si>
  <si>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</si>
  <si>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</si>
  <si>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</si>
  <si>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</si>
  <si>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</si>
  <si>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</si>
  <si>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</si>
  <si>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</si>
  <si>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</si>
  <si>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</si>
  <si>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</si>
  <si>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</si>
  <si>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</si>
  <si>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</si>
  <si>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</si>
  <si>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</si>
  <si>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</si>
  <si>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</si>
  <si>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</si>
  <si>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</si>
  <si>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</si>
  <si>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</si>
  <si>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</si>
  <si>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</si>
  <si>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</si>
  <si>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</si>
  <si>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</si>
  <si>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</si>
  <si>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</si>
  <si>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</si>
  <si>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</si>
  <si>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</si>
  <si>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</si>
  <si>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</si>
  <si>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</si>
  <si>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</si>
  <si>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</si>
  <si>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</si>
  <si>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</si>
  <si>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</si>
  <si>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</si>
  <si>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</si>
  <si>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</si>
  <si>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</si>
  <si>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</si>
  <si>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</si>
  <si>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</si>
  <si>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</si>
  <si>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</si>
  <si>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</si>
  <si>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</si>
  <si>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</si>
  <si>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</si>
  <si>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</si>
  <si>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</si>
  <si>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</si>
  <si>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</si>
  <si>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</si>
  <si>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</si>
  <si>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</si>
  <si>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</si>
  <si>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</si>
  <si>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</si>
  <si>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</si>
  <si>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</si>
  <si>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</si>
  <si>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</si>
  <si>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</si>
  <si>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</si>
  <si>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</si>
  <si>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</si>
  <si>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</si>
  <si>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</si>
  <si>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</si>
  <si>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</si>
  <si>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</si>
  <si>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</si>
  <si>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</si>
  <si>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</si>
  <si>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</si>
  <si>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</si>
  <si>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</si>
  <si>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</si>
  <si>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</si>
  <si>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</si>
  <si>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</si>
  <si>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</si>
  <si>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</si>
  <si>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</si>
  <si>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</si>
  <si>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</si>
  <si>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</si>
  <si>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</si>
  <si>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</si>
  <si>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</si>
  <si>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</si>
  <si>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</si>
  <si>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</si>
  <si>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</si>
  <si>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</si>
  <si>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</si>
  <si>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</si>
  <si>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</si>
  <si>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</si>
  <si>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</si>
  <si>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</si>
  <si>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</si>
  <si>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</si>
  <si>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</si>
  <si>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</si>
  <si>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</si>
  <si>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</si>
  <si>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</si>
  <si>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</si>
  <si>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</si>
  <si>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</si>
  <si>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</si>
  <si>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</si>
  <si>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</si>
  <si>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</si>
  <si>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</si>
  <si>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</si>
  <si>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</si>
  <si>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</si>
  <si>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</si>
  <si>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</si>
  <si>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</si>
  <si>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</si>
  <si>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</si>
  <si>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</si>
  <si>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</si>
  <si>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</si>
  <si>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</si>
  <si>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</si>
  <si>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</si>
  <si>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</si>
  <si>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</si>
  <si>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</si>
  <si>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</si>
  <si>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</si>
  <si>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</si>
  <si>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</si>
  <si>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</si>
  <si>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</si>
  <si>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</si>
  <si>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</si>
  <si>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</si>
  <si>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</si>
  <si>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</si>
  <si>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</si>
  <si>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</si>
  <si>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</si>
  <si>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</si>
  <si>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</si>
  <si>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</si>
  <si>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</si>
  <si>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</si>
  <si>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</si>
  <si>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</si>
  <si>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</si>
  <si>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</si>
  <si>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</si>
  <si>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</si>
  <si>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</si>
  <si>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</si>
  <si>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</si>
  <si>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</si>
  <si>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</si>
  <si>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</si>
  <si>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</si>
  <si>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</si>
  <si>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</si>
  <si>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</si>
  <si>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</si>
  <si>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</si>
  <si>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</si>
  <si>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</si>
  <si>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</si>
  <si>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</si>
  <si>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</si>
  <si>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</si>
  <si>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</si>
  <si>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</si>
  <si>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</si>
  <si>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</si>
  <si>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</si>
  <si>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</si>
  <si>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</si>
  <si>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</si>
  <si>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</si>
  <si>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</si>
  <si>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</si>
  <si>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</si>
  <si>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</si>
  <si>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</si>
  <si>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</si>
  <si>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</si>
  <si>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</si>
  <si>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</si>
  <si>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</si>
  <si>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</si>
  <si>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</si>
  <si>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</si>
  <si>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</si>
  <si>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</si>
  <si>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</si>
  <si>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</si>
  <si>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</si>
  <si>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</si>
  <si>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</si>
  <si>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</si>
  <si>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</si>
  <si>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</si>
  <si>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</si>
  <si>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</si>
  <si>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</si>
  <si>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</si>
  <si>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</si>
  <si>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</si>
  <si>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</si>
  <si>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</si>
  <si>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</si>
  <si>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</si>
  <si>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</si>
  <si>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</si>
  <si>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</si>
  <si>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</si>
  <si>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</si>
  <si>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</si>
  <si>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</si>
  <si>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</si>
  <si>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</si>
  <si>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</si>
  <si>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</si>
  <si>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</si>
  <si>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</si>
  <si>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</si>
  <si>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</si>
  <si>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</si>
  <si>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</si>
  <si>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</si>
  <si>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</si>
  <si>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</si>
  <si>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</si>
  <si>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</si>
  <si>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</si>
  <si>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</si>
  <si>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</si>
  <si>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</si>
  <si>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</si>
  <si>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</si>
  <si>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</si>
  <si>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</si>
  <si>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</si>
  <si>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</si>
  <si>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</si>
  <si>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</si>
  <si>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</si>
  <si>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</si>
  <si>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</si>
  <si>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</si>
  <si>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</si>
  <si>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</si>
  <si>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</si>
  <si>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</si>
  <si>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</si>
  <si>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</si>
  <si>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</si>
  <si>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</si>
  <si>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</si>
  <si>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</si>
  <si>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</si>
  <si>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</si>
  <si>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</si>
  <si>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</si>
  <si>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</si>
  <si>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</si>
  <si>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</si>
  <si>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</si>
  <si>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</si>
  <si>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</si>
  <si>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</si>
  <si>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</si>
  <si>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</si>
  <si>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</si>
  <si>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</si>
  <si>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</si>
  <si>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</si>
  <si>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</si>
  <si>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</si>
  <si>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</si>
  <si>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</si>
  <si>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</si>
  <si>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</si>
  <si>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</si>
  <si>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</si>
  <si>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</si>
  <si>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</si>
  <si>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</si>
  <si>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</si>
  <si>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</si>
  <si>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</si>
  <si>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</si>
  <si>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</si>
  <si>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</si>
  <si>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</si>
  <si>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</si>
  <si>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</si>
  <si>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</si>
  <si>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</si>
  <si>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</si>
  <si>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</si>
  <si>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</si>
  <si>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</si>
  <si>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</si>
  <si>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</si>
  <si>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</si>
  <si>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</si>
  <si>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</si>
  <si>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</si>
  <si>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</si>
  <si>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</si>
  <si>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</si>
  <si>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</si>
  <si>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</si>
  <si>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</si>
  <si>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</si>
  <si>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</si>
  <si>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</si>
  <si>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</si>
  <si>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</si>
  <si>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</si>
  <si>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</si>
  <si>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</si>
  <si>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</si>
  <si>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</si>
  <si>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</si>
  <si>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</si>
  <si>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</si>
  <si>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</si>
  <si>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</si>
  <si>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</si>
  <si>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</si>
  <si>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</si>
  <si>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</si>
  <si>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</si>
  <si>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</si>
  <si>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</si>
  <si>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</si>
  <si>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</si>
  <si>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</si>
  <si>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</si>
  <si>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</si>
  <si>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</si>
  <si>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</si>
  <si>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</si>
  <si>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</si>
  <si>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</si>
  <si>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</si>
  <si>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</si>
  <si>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</si>
  <si>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</si>
  <si>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</si>
  <si>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</si>
  <si>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</si>
  <si>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</si>
  <si>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</si>
  <si>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</si>
  <si>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</si>
  <si>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</si>
  <si>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</si>
  <si>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</si>
  <si>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</si>
  <si>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</si>
  <si>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</si>
  <si>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</si>
  <si>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</si>
  <si>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</si>
  <si>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</si>
  <si>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</si>
  <si>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</si>
  <si>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</si>
  <si>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</si>
  <si>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</si>
  <si>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</si>
  <si>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</si>
  <si>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</si>
  <si>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</si>
  <si>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</si>
  <si>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</si>
  <si>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</si>
  <si>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</si>
  <si>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</si>
  <si>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</si>
  <si>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</si>
  <si>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</si>
  <si>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</si>
  <si>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</si>
  <si>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</si>
  <si>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</si>
  <si>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</si>
  <si>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</si>
  <si>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</si>
  <si>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</si>
  <si>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</si>
  <si>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</si>
  <si>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</si>
  <si>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</si>
  <si>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</si>
  <si>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</si>
  <si>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</si>
  <si>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</si>
  <si>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</si>
  <si>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</si>
  <si>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</si>
  <si>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</si>
  <si>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</si>
  <si>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</si>
  <si>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</si>
  <si>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</si>
  <si>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</si>
  <si>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</si>
  <si>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</si>
  <si>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</si>
  <si>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</si>
  <si>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</si>
  <si>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</si>
  <si>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</si>
  <si>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</si>
  <si>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</si>
  <si>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</si>
  <si>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</si>
  <si>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</si>
  <si>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</si>
  <si>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</si>
  <si>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</si>
  <si>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</si>
  <si>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</si>
  <si>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</si>
  <si>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</si>
  <si>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</si>
  <si>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</si>
  <si>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</si>
  <si>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</si>
  <si>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</si>
  <si>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</si>
  <si>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</si>
  <si>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</si>
  <si>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</si>
  <si>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</si>
  <si>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</si>
  <si>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</si>
  <si>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</si>
  <si>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</si>
  <si>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</si>
  <si>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</si>
  <si>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</si>
  <si>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</si>
  <si>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</si>
  <si>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</si>
  <si>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</si>
  <si>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</si>
  <si>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</si>
  <si>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</si>
  <si>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</si>
  <si>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</si>
  <si>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</si>
  <si>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</si>
  <si>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</si>
  <si>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</si>
  <si>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</si>
  <si>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</si>
  <si>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</si>
  <si>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</si>
  <si>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</si>
  <si>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</si>
  <si>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</si>
  <si>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</si>
  <si>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</si>
  <si>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</si>
  <si>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</si>
  <si>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</si>
  <si>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</si>
  <si>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</si>
  <si>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</si>
  <si>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</si>
  <si>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</si>
  <si>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</si>
  <si>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</si>
  <si>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</si>
  <si>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</si>
  <si>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</si>
  <si>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</si>
  <si>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</si>
  <si>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</si>
  <si>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</si>
  <si>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</si>
  <si>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</si>
  <si>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</si>
  <si>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</si>
  <si>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</si>
  <si>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</si>
  <si>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</si>
  <si>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</si>
  <si>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</si>
  <si>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</si>
  <si>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</si>
  <si>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</si>
  <si>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</si>
  <si>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</si>
  <si>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</si>
  <si>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</si>
  <si>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</si>
  <si>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</si>
  <si>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</si>
  <si>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</si>
  <si>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</si>
  <si>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</si>
  <si>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</si>
  <si>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</si>
  <si>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</si>
  <si>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</si>
  <si>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</si>
  <si>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</si>
  <si>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</si>
  <si>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</si>
  <si>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</si>
  <si>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</si>
  <si>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</si>
  <si>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</si>
  <si>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</si>
  <si>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</si>
  <si>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</si>
  <si>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</si>
  <si>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</si>
  <si>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</si>
  <si>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</si>
  <si>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</si>
  <si>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</si>
  <si>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</si>
  <si>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</si>
  <si>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</si>
  <si>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</si>
  <si>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</si>
  <si>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</si>
  <si>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</si>
  <si>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</si>
  <si>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</si>
  <si>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</si>
  <si>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</si>
  <si>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</si>
  <si>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</si>
  <si>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</si>
  <si>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</si>
  <si>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</si>
  <si>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</si>
  <si>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</si>
  <si>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</si>
  <si>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</si>
  <si>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</si>
  <si>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</si>
  <si>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</si>
  <si>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</si>
  <si>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</si>
  <si>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</si>
  <si>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</si>
  <si>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</si>
  <si>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</si>
  <si>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</si>
  <si>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</si>
  <si>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</si>
  <si>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</si>
  <si>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</si>
  <si>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</si>
  <si>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</si>
  <si>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</si>
  <si>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</si>
  <si>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</si>
  <si>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</si>
  <si>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</si>
  <si>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</si>
  <si>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</si>
  <si>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</si>
  <si>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</si>
  <si>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</si>
  <si>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</si>
  <si>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</si>
  <si>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</si>
  <si>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</si>
  <si>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</si>
  <si>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</si>
  <si>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</si>
  <si>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</si>
  <si>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</si>
  <si>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</si>
  <si>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</si>
  <si>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</si>
  <si>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</si>
  <si>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</si>
  <si>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</si>
  <si>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</si>
  <si>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</si>
  <si>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</si>
  <si>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</si>
  <si>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</si>
  <si>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</si>
  <si>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</si>
  <si>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</si>
  <si>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</si>
  <si>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</si>
  <si>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</si>
  <si>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</si>
  <si>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</si>
  <si>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</si>
  <si>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</si>
  <si>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</si>
  <si>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</si>
  <si>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</si>
  <si>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</si>
  <si>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</si>
  <si>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</si>
  <si>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</si>
  <si>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</si>
  <si>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</si>
  <si>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</si>
  <si>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</si>
  <si>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</si>
  <si>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</si>
  <si>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</si>
  <si>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</si>
  <si>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</si>
  <si>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</si>
  <si>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</si>
  <si>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</si>
  <si>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</si>
  <si>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</si>
  <si>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</si>
  <si>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</si>
  <si>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</si>
  <si>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</si>
  <si>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</si>
  <si>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</si>
  <si>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</si>
  <si>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</si>
  <si>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</si>
  <si>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</si>
  <si>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</si>
  <si>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</si>
  <si>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</si>
  <si>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</si>
  <si>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</si>
  <si>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</si>
  <si>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</si>
  <si>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</si>
  <si>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</si>
  <si>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</si>
  <si>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</si>
  <si>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</si>
  <si>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</si>
  <si>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</si>
  <si>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</si>
  <si>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</si>
  <si>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</si>
  <si>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</si>
  <si>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</si>
  <si>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</si>
  <si>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</si>
  <si>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</si>
  <si>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</si>
  <si>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</si>
  <si>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</si>
  <si>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</si>
  <si>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</si>
  <si>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</si>
  <si>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</si>
  <si>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</si>
  <si>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</si>
  <si>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</si>
  <si>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</si>
  <si>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</si>
  <si>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</si>
  <si>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</si>
  <si>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</si>
  <si>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</si>
  <si>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</si>
  <si>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</si>
  <si>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</si>
  <si>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</si>
  <si>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</si>
  <si>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</si>
  <si>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</si>
  <si>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</si>
  <si>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</si>
  <si>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</si>
  <si>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</si>
  <si>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</si>
  <si>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</si>
  <si>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</si>
  <si>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</si>
  <si>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</si>
  <si>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</si>
  <si>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</si>
  <si>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</si>
  <si>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</si>
  <si>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</si>
  <si>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</si>
  <si>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</si>
  <si>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</si>
  <si>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</si>
  <si>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</si>
  <si>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</si>
  <si>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</si>
  <si>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</si>
  <si>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</si>
  <si>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</si>
  <si>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</si>
  <si>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</si>
  <si>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</si>
  <si>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</si>
  <si>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</si>
  <si>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</si>
  <si>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</si>
  <si>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</si>
  <si>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</si>
  <si>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</si>
  <si>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</si>
  <si>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</si>
  <si>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</si>
  <si>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</si>
  <si>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</si>
  <si>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</si>
  <si>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</si>
  <si>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</si>
  <si>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</si>
  <si>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</si>
  <si>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</si>
  <si>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</si>
  <si>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</si>
  <si>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</si>
  <si>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</si>
  <si>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</si>
  <si>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</si>
  <si>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</si>
  <si>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</si>
  <si>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</si>
  <si>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</si>
  <si>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</si>
  <si>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</si>
  <si>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</si>
  <si>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</si>
  <si>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</si>
  <si>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</si>
  <si>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</si>
  <si>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</si>
  <si>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</si>
  <si>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</si>
  <si>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</si>
  <si>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</si>
  <si>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</si>
  <si>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</si>
  <si>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</si>
  <si>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</si>
  <si>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</si>
  <si>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</si>
  <si>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</si>
  <si>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</si>
  <si>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</si>
  <si>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</si>
  <si>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</si>
  <si>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</si>
  <si>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</si>
  <si>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</si>
  <si>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</si>
  <si>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</si>
  <si>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</si>
  <si>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</si>
  <si>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</si>
  <si>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</si>
  <si>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</si>
  <si>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</si>
  <si>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</si>
  <si>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</si>
  <si>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</si>
  <si>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</si>
  <si>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</si>
  <si>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</si>
  <si>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</si>
  <si>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</si>
  <si>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</si>
  <si>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</si>
  <si>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</si>
  <si>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</si>
  <si>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</si>
  <si>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</si>
  <si>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</si>
  <si>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</si>
  <si>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</si>
  <si>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</si>
  <si>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</si>
  <si>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</si>
  <si>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</si>
  <si>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</si>
  <si>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</si>
  <si>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</si>
  <si>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</si>
  <si>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</si>
  <si>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</si>
  <si>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</si>
  <si>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</si>
  <si>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</si>
  <si>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</si>
  <si>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</si>
  <si>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</si>
  <si>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</si>
  <si>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</si>
  <si>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</si>
  <si>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</si>
  <si>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</si>
  <si>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</si>
  <si>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</si>
  <si>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</si>
  <si>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</si>
  <si>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</si>
  <si>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</si>
  <si>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</si>
  <si>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</si>
  <si>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</si>
  <si>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</si>
  <si>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</si>
  <si>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</si>
  <si>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</si>
  <si>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</si>
  <si>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</si>
  <si>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</si>
  <si>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</si>
  <si>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</si>
  <si>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</si>
  <si>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</si>
  <si>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</si>
  <si>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</si>
  <si>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</si>
  <si>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</si>
  <si>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</si>
  <si>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</si>
  <si>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</si>
  <si>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</si>
  <si>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</si>
  <si>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</si>
  <si>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</si>
  <si>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</si>
  <si>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</si>
  <si>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</si>
  <si>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</si>
  <si>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</si>
  <si>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</si>
  <si>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</si>
  <si>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</si>
  <si>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</si>
  <si>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</si>
  <si>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</si>
  <si>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</si>
  <si>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</si>
  <si>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</si>
  <si>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</si>
  <si>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</si>
  <si>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</si>
  <si>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</si>
  <si>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</si>
  <si>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</si>
  <si>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</si>
  <si>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</si>
  <si>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</si>
  <si>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</si>
  <si>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</si>
  <si>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</si>
  <si>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</si>
  <si>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</si>
  <si>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</si>
  <si>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</si>
  <si>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</si>
  <si>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</si>
  <si>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</si>
  <si>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</si>
  <si>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</si>
  <si>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</si>
  <si>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</si>
  <si>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</si>
  <si>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</si>
  <si>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</si>
  <si>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</si>
  <si>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</si>
  <si>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</si>
  <si>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</si>
  <si>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</si>
  <si>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</si>
  <si>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</si>
  <si>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</si>
  <si>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</si>
  <si>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</si>
  <si>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</si>
  <si>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</si>
  <si>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</si>
  <si>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</si>
  <si>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</si>
  <si>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</si>
  <si>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</si>
  <si>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</si>
  <si>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</si>
  <si>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</si>
  <si>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</si>
  <si>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</si>
  <si>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</si>
  <si>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</si>
  <si>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</si>
  <si>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</si>
  <si>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</si>
  <si>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</si>
  <si>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</si>
  <si>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</si>
  <si>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</si>
  <si>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</si>
  <si>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</si>
  <si>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</si>
  <si>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</si>
  <si>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</si>
  <si>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</si>
  <si>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</si>
  <si>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</si>
  <si>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</si>
  <si>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</si>
  <si>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</si>
  <si>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</si>
  <si>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</si>
  <si>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</si>
  <si>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</si>
  <si>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</si>
  <si>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</si>
  <si>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</si>
  <si>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</si>
  <si>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</si>
  <si>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</si>
  <si>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</si>
  <si>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</si>
  <si>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</si>
  <si>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</si>
  <si>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</si>
  <si>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</si>
  <si>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</si>
  <si>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</si>
  <si>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</si>
  <si>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</si>
  <si>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</si>
  <si>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</si>
  <si>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</si>
  <si>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</si>
  <si>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</si>
  <si>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</si>
  <si>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</si>
  <si>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</si>
  <si>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</si>
  <si>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</si>
  <si>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</si>
  <si>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</si>
  <si>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</si>
  <si>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</si>
  <si>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</si>
  <si>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</si>
  <si>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</si>
  <si>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</si>
  <si>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</si>
  <si>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</si>
  <si>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</si>
  <si>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</si>
  <si>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</si>
  <si>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</si>
  <si>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</si>
  <si>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</si>
  <si>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</si>
  <si>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</si>
  <si>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</si>
  <si>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</si>
  <si>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</si>
  <si>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</si>
  <si>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</si>
  <si>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</si>
  <si>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</si>
  <si>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</si>
  <si>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</si>
  <si>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</si>
  <si>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</si>
  <si>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</si>
  <si>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</si>
  <si>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</si>
  <si>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</si>
  <si>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</si>
  <si>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</si>
  <si>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</si>
  <si>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</si>
  <si>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</si>
  <si>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</si>
  <si>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</si>
  <si>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</si>
  <si>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</si>
  <si>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</si>
  <si>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</si>
  <si>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</si>
  <si>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</si>
  <si>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</si>
  <si>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</si>
  <si>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</si>
  <si>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</si>
  <si>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</si>
  <si>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</si>
  <si>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</si>
  <si>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</si>
  <si>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</si>
  <si>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</si>
  <si>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</si>
  <si>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</si>
  <si>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</si>
  <si>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</si>
  <si>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</si>
  <si>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</si>
  <si>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</si>
  <si>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</si>
  <si>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</si>
  <si>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</si>
  <si>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</si>
  <si>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</si>
  <si>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</si>
  <si>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</si>
  <si>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</si>
  <si>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</si>
  <si>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</si>
  <si>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</si>
  <si>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</si>
  <si>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</si>
  <si>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</si>
  <si>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</si>
  <si>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</si>
  <si>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</si>
  <si>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</si>
  <si>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</si>
  <si>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</si>
  <si>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</si>
  <si>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</si>
  <si>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</si>
  <si>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</si>
  <si>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</si>
  <si>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</si>
  <si>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</si>
  <si>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</si>
  <si>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</si>
  <si>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</si>
  <si>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</si>
  <si>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</si>
  <si>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</si>
  <si>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</si>
  <si>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</si>
  <si>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</si>
  <si>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</si>
  <si>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</si>
  <si>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</si>
  <si>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</si>
  <si>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</si>
  <si>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</si>
  <si>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</si>
  <si>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</si>
  <si>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</si>
  <si>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</si>
  <si>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</si>
  <si>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</si>
  <si>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</si>
  <si>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</si>
  <si>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</si>
  <si>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</si>
  <si>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</si>
  <si>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</si>
  <si>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</si>
  <si>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</si>
  <si>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</si>
  <si>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</si>
  <si>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</si>
  <si>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</si>
  <si>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</si>
  <si>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</si>
  <si>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</si>
  <si>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</si>
  <si>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</si>
  <si>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</si>
  <si>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</si>
  <si>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</si>
  <si>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</si>
  <si>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</si>
  <si>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</si>
  <si>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</si>
  <si>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</si>
  <si>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</si>
  <si>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</si>
  <si>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</si>
  <si>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</si>
  <si>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</si>
  <si>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</si>
  <si>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</si>
  <si>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</si>
  <si>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</si>
  <si>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</si>
  <si>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</si>
  <si>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</si>
  <si>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</si>
  <si>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</si>
  <si>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</si>
  <si>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</si>
  <si>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</si>
  <si>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</si>
  <si>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</si>
  <si>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</si>
  <si>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</si>
  <si>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</si>
  <si>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</si>
  <si>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</si>
  <si>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</si>
  <si>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</si>
  <si>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</si>
  <si>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</si>
  <si>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</si>
  <si>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</si>
  <si>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</si>
  <si>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</si>
  <si>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</si>
  <si>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</si>
  <si>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</si>
  <si>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</si>
  <si>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</si>
  <si>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</si>
  <si>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</si>
  <si>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</si>
  <si>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</si>
  <si>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</si>
  <si>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</si>
  <si>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</si>
  <si>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</si>
  <si>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</si>
  <si>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</si>
  <si>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</si>
  <si>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</si>
  <si>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</si>
  <si>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</si>
  <si>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</si>
  <si>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</si>
  <si>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</si>
  <si>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</si>
  <si>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</si>
  <si>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</si>
  <si>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</si>
  <si>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</si>
  <si>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</si>
  <si>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</si>
  <si>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</si>
  <si>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</si>
  <si>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</si>
  <si>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</si>
  <si>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</si>
  <si>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</si>
  <si>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</si>
  <si>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</si>
  <si>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</si>
  <si>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</si>
  <si>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</si>
  <si>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</si>
  <si>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</si>
  <si>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</si>
  <si>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</si>
  <si>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</si>
  <si>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</si>
  <si>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</si>
  <si>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</si>
  <si>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</si>
  <si>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</si>
  <si>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</si>
  <si>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</si>
  <si>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</si>
  <si>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</si>
  <si>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</si>
  <si>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</si>
  <si>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</si>
  <si>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</si>
  <si>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</si>
  <si>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</si>
  <si>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</si>
  <si>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</si>
  <si>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</si>
  <si>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</si>
  <si>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</si>
  <si>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</si>
  <si>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</si>
  <si>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</si>
  <si>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</si>
  <si>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</si>
  <si>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</si>
  <si>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</si>
  <si>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</si>
  <si>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</si>
  <si>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</si>
  <si>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</si>
  <si>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</si>
  <si>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</si>
  <si>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</si>
  <si>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</si>
  <si>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</si>
  <si>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</si>
  <si>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</si>
  <si>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</si>
  <si>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</si>
  <si>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</si>
  <si>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</si>
  <si>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</si>
  <si>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</si>
  <si>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</si>
  <si>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</si>
  <si>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</si>
  <si>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</si>
  <si>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</si>
  <si>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</si>
  <si>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</si>
  <si>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</si>
  <si>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</si>
  <si>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</si>
  <si>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</si>
  <si>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</si>
  <si>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</si>
  <si>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</si>
  <si>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</si>
  <si>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</si>
  <si>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</si>
  <si>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</si>
  <si>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</si>
  <si>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</si>
  <si>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</si>
  <si>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</si>
  <si>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</si>
  <si>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</si>
  <si>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</si>
  <si>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</si>
  <si>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</si>
  <si>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</si>
  <si>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</si>
  <si>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</si>
  <si>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</si>
  <si>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</si>
  <si>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</si>
  <si>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</si>
  <si>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</si>
  <si>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</si>
  <si>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</si>
  <si>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</si>
  <si>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</si>
  <si>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</si>
  <si>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</si>
  <si>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</si>
  <si>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</si>
  <si>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</si>
  <si>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</si>
  <si>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</si>
  <si>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</si>
  <si>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</si>
  <si>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</si>
  <si>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</si>
  <si>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</si>
  <si>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</si>
  <si>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</si>
  <si>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</si>
  <si>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</si>
  <si>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</si>
  <si>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</si>
  <si>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</si>
  <si>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</si>
  <si>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</si>
  <si>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</si>
  <si>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</si>
  <si>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</si>
  <si>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</si>
  <si>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</si>
  <si>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</si>
  <si>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</si>
  <si>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</si>
  <si>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</si>
  <si>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</si>
  <si>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</si>
  <si>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</si>
  <si>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</si>
  <si>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</si>
  <si>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</si>
  <si>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</si>
  <si>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</si>
  <si>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</si>
  <si>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</si>
  <si>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</si>
  <si>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</si>
  <si>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</si>
  <si>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</si>
  <si>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</si>
  <si>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</si>
  <si>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</si>
  <si>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</si>
  <si>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</si>
  <si>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</si>
  <si>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</si>
  <si>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</si>
  <si>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</si>
  <si>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</si>
  <si>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</si>
  <si>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</si>
  <si>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</si>
  <si>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</si>
  <si>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</si>
  <si>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</si>
  <si>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</si>
  <si>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</si>
  <si>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</si>
  <si>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</si>
  <si>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</si>
  <si>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</si>
  <si>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</si>
  <si>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</si>
  <si>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</si>
  <si>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</si>
  <si>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</si>
  <si>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</si>
  <si>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</si>
  <si>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</si>
  <si>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</si>
  <si>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</si>
  <si>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</si>
  <si>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</si>
  <si>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</si>
  <si>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</si>
  <si>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</si>
  <si>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</si>
  <si>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</si>
  <si>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</si>
  <si>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</si>
  <si>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</si>
  <si>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</si>
  <si>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</si>
  <si>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</si>
  <si>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</si>
  <si>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</si>
  <si>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</si>
  <si>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</si>
  <si>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</si>
  <si>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</si>
  <si>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</si>
  <si>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</si>
  <si>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</si>
  <si>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</si>
  <si>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</si>
  <si>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</si>
  <si>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</si>
  <si>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</si>
  <si>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</si>
  <si>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</si>
  <si>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</si>
  <si>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</si>
  <si>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</si>
  <si>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</si>
  <si>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</si>
  <si>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</si>
  <si>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</si>
  <si>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</si>
  <si>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</si>
  <si>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</si>
  <si>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</si>
  <si>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</si>
  <si>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</si>
  <si>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</si>
  <si>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</si>
  <si>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</si>
  <si>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</si>
  <si>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</si>
  <si>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</si>
  <si>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</si>
  <si>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</si>
  <si>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</si>
  <si>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</si>
  <si>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</si>
  <si>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</si>
  <si>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</si>
  <si>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</si>
  <si>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</si>
  <si>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</si>
  <si>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</si>
  <si>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</si>
  <si>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</si>
  <si>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</si>
  <si>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</si>
  <si>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</si>
  <si>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</si>
  <si>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</si>
  <si>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</si>
  <si>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</si>
  <si>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</si>
  <si>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</si>
  <si>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</si>
  <si>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</si>
  <si>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</si>
  <si>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</si>
  <si>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</si>
  <si>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</si>
  <si>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</si>
  <si>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</si>
  <si>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</si>
  <si>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</si>
  <si>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</si>
  <si>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</si>
  <si>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</si>
  <si>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</si>
  <si>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</si>
  <si>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</si>
  <si>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</si>
  <si>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</si>
  <si>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</si>
  <si>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</si>
  <si>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</si>
  <si>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</si>
  <si>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</si>
  <si>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</si>
  <si>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</si>
  <si>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</si>
  <si>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</si>
  <si>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</si>
  <si>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</si>
  <si>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</si>
  <si>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</si>
  <si>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</si>
  <si>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</si>
  <si>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</si>
  <si>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</si>
  <si>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</si>
  <si>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</si>
  <si>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</si>
  <si>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</si>
  <si>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</si>
  <si>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</si>
  <si>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</si>
  <si>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</si>
  <si>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</si>
  <si>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</si>
  <si>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</si>
  <si>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</si>
  <si>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</si>
  <si>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</si>
  <si>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</si>
  <si>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</si>
  <si>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</si>
  <si>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</si>
  <si>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</si>
  <si>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</si>
  <si>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</si>
  <si>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</si>
  <si>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</si>
  <si>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</si>
  <si>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</si>
  <si>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</si>
  <si>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</si>
  <si>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</si>
  <si>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</si>
  <si>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</si>
  <si>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</si>
  <si>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</si>
  <si>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</si>
  <si>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</si>
  <si>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</si>
  <si>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</si>
  <si>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</si>
  <si>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</si>
  <si>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</si>
  <si>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</si>
  <si>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</si>
  <si>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</si>
  <si>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</si>
  <si>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</si>
  <si>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</si>
  <si>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</si>
  <si>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</si>
  <si>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</si>
  <si>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</si>
  <si>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</si>
  <si>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</si>
  <si>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</si>
  <si>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</si>
  <si>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</si>
  <si>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</si>
  <si>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</si>
  <si>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</si>
  <si>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</si>
  <si>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</si>
  <si>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</si>
  <si>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</si>
  <si>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</si>
  <si>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</si>
  <si>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</si>
  <si>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</si>
  <si>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</si>
  <si>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</si>
  <si>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</si>
  <si>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</si>
  <si>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</si>
  <si>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</si>
  <si>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</si>
  <si>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</si>
  <si>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</si>
  <si>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</si>
  <si>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</si>
  <si>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</si>
  <si>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</si>
  <si>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</si>
  <si>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</si>
  <si>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</si>
  <si>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</si>
  <si>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</si>
  <si>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</si>
  <si>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</si>
  <si>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</si>
  <si>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</si>
  <si>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</si>
  <si>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</si>
  <si>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</si>
  <si>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</si>
  <si>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</si>
  <si>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</si>
  <si>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</si>
  <si>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</si>
  <si>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</si>
  <si>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</si>
  <si>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</si>
  <si>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</si>
  <si>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</si>
  <si>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</si>
  <si>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</si>
  <si>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</si>
  <si>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</si>
  <si>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</si>
  <si>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</si>
  <si>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</si>
  <si>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</si>
  <si>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</si>
  <si>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</si>
  <si>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</si>
  <si>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</si>
  <si>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</si>
  <si>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</si>
  <si>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</si>
  <si>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</si>
  <si>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</si>
  <si>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</si>
  <si>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</si>
  <si>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</si>
  <si>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</si>
  <si>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</si>
  <si>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</si>
  <si>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</si>
  <si>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</si>
  <si>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</si>
  <si>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</si>
  <si>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</si>
  <si>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</si>
  <si>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</si>
  <si>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</si>
  <si>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</si>
  <si>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</si>
  <si>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</si>
  <si>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</si>
  <si>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</si>
  <si>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</si>
  <si>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</si>
  <si>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</si>
  <si>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</si>
  <si>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</si>
  <si>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</si>
  <si>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</si>
  <si>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</si>
  <si>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</si>
  <si>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</si>
  <si>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</si>
  <si>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</si>
  <si>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</si>
  <si>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</si>
  <si>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</si>
  <si>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</si>
  <si>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</si>
  <si>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</si>
  <si>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</si>
  <si>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</si>
  <si>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</si>
  <si>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</si>
  <si>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</si>
  <si>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</si>
  <si>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</si>
  <si>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</si>
  <si>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</si>
  <si>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</si>
  <si>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</si>
  <si>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</si>
  <si>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</si>
  <si>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</si>
  <si>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</si>
  <si>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</si>
  <si>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</si>
  <si>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</si>
  <si>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</si>
  <si>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</si>
  <si>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</si>
  <si>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</si>
  <si>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</si>
  <si>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</si>
  <si>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</si>
  <si>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</si>
  <si>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</si>
  <si>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</si>
  <si>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</si>
  <si>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</si>
  <si>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</si>
  <si>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</si>
  <si>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</si>
  <si>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</si>
  <si>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</si>
  <si>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</si>
  <si>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</si>
  <si>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</si>
  <si>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</si>
  <si>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</si>
  <si>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</si>
  <si>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</si>
  <si>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</si>
  <si>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</si>
  <si>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</si>
  <si>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</si>
  <si>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</si>
  <si>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</si>
  <si>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</si>
  <si>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</si>
  <si>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</si>
  <si>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</si>
  <si>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</si>
  <si>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</si>
  <si>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</si>
  <si>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</si>
  <si>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</si>
  <si>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</si>
  <si>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</si>
  <si>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</si>
  <si>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</si>
  <si>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</si>
  <si>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</si>
  <si>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</si>
  <si>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</si>
  <si>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</si>
  <si>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</si>
  <si>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</si>
  <si>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</si>
  <si>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</si>
  <si>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</si>
  <si>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</si>
  <si>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</si>
  <si>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</si>
  <si>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</si>
  <si>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</si>
  <si>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</si>
  <si>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</si>
  <si>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</si>
  <si>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</si>
  <si>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</si>
  <si>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</si>
  <si>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</si>
  <si>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</si>
  <si>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</si>
  <si>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</si>
  <si>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</si>
  <si>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</si>
  <si>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</si>
  <si>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</si>
  <si>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</si>
  <si>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</si>
  <si>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</si>
  <si>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</si>
  <si>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</si>
  <si>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</si>
  <si>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</si>
  <si>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</si>
  <si>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</si>
  <si>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</si>
  <si>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</si>
  <si>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</si>
  <si>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</si>
  <si>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</si>
  <si>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</si>
  <si>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</si>
  <si>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</si>
  <si>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</si>
  <si>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</si>
  <si>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</si>
  <si>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</si>
  <si>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</si>
  <si>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</si>
  <si>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</si>
  <si>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</si>
  <si>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</si>
  <si>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</si>
  <si>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</si>
  <si>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</si>
  <si>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</si>
  <si>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</si>
  <si>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</si>
  <si>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</si>
  <si>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</si>
  <si>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</si>
  <si>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</si>
  <si>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</si>
  <si>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</si>
  <si>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</si>
  <si>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</si>
  <si>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</si>
  <si>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</si>
  <si>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</si>
  <si>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</si>
  <si>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</si>
  <si>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</si>
  <si>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</si>
  <si>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</si>
  <si>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</si>
  <si>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</si>
  <si>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</si>
  <si>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</si>
  <si>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</si>
  <si>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</si>
  <si>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</si>
  <si>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</si>
  <si>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</si>
  <si>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</si>
  <si>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</si>
  <si>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</si>
  <si>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</si>
  <si>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</si>
  <si>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</si>
  <si>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</si>
  <si>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</si>
  <si>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</si>
  <si>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</si>
  <si>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</si>
  <si>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</si>
  <si>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</si>
  <si>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</si>
  <si>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</si>
  <si>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</si>
  <si>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</si>
  <si>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</si>
  <si>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</si>
  <si>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</si>
  <si>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</si>
  <si>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</si>
  <si>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</si>
  <si>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</si>
  <si>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</si>
  <si>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</si>
  <si>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</si>
  <si>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</si>
  <si>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</si>
  <si>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</si>
  <si>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</si>
  <si>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</si>
  <si>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</si>
  <si>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</si>
  <si>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</si>
  <si>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</si>
  <si>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</si>
  <si>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</si>
  <si>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</si>
  <si>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</si>
  <si>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</si>
  <si>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</si>
  <si>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</si>
  <si>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</si>
  <si>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</si>
  <si>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</si>
  <si>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</si>
  <si>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</si>
  <si>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</si>
  <si>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</si>
  <si>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</si>
  <si>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</si>
  <si>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</si>
  <si>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</si>
  <si>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</si>
  <si>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</si>
  <si>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</si>
  <si>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</si>
  <si>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</si>
  <si>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</si>
  <si>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</si>
  <si>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</si>
  <si>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</si>
  <si>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</si>
  <si>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</si>
  <si>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</si>
  <si>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</si>
  <si>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</si>
  <si>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</si>
  <si>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</si>
  <si>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</si>
  <si>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</si>
  <si>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</si>
  <si>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</si>
  <si>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</si>
  <si>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</si>
  <si>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</si>
  <si>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</si>
  <si>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</si>
  <si>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</si>
  <si>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</si>
  <si>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</si>
  <si>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</si>
  <si>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</si>
  <si>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</si>
  <si>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</si>
  <si>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</si>
  <si>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</si>
  <si>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</si>
  <si>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</si>
  <si>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</si>
  <si>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</si>
  <si>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</si>
  <si>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</si>
  <si>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</si>
  <si>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</si>
  <si>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</si>
  <si>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</si>
  <si>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</si>
  <si>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</si>
  <si>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</si>
  <si>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</si>
  <si>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</si>
  <si>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</si>
  <si>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</si>
  <si>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</si>
  <si>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</si>
  <si>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</si>
  <si>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</si>
  <si>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</si>
  <si>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</si>
  <si>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</si>
  <si>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</si>
  <si>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</si>
  <si>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</si>
  <si>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</si>
  <si>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</si>
  <si>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</si>
  <si>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</si>
  <si>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</si>
  <si>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</si>
  <si>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</si>
  <si>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</si>
  <si>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</si>
  <si>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</si>
  <si>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</si>
  <si>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</si>
  <si>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</si>
  <si>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</si>
  <si>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</si>
  <si>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</si>
  <si>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</si>
  <si>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</si>
  <si>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</si>
  <si>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</si>
  <si>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</si>
  <si>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</si>
  <si>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</si>
  <si>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</si>
  <si>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</si>
  <si>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</si>
  <si>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</si>
  <si>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</si>
  <si>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</si>
  <si>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</si>
  <si>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</si>
  <si>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</si>
  <si>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</si>
  <si>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</si>
  <si>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</si>
  <si>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</si>
  <si>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</si>
  <si>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</si>
  <si>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</si>
  <si>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</si>
  <si>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</si>
  <si>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</si>
  <si>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</si>
  <si>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</si>
  <si>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</si>
  <si>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</si>
  <si>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</si>
  <si>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</si>
  <si>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</si>
  <si>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</si>
  <si>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</si>
  <si>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</si>
  <si>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</si>
  <si>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</si>
  <si>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</si>
  <si>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</si>
  <si>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</si>
  <si>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</si>
  <si>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</si>
  <si>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</si>
  <si>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</si>
  <si>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</si>
  <si>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</si>
  <si>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</si>
  <si>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</si>
  <si>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</si>
  <si>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</si>
  <si>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</si>
  <si>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</si>
  <si>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</si>
  <si>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</si>
  <si>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</si>
  <si>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</si>
  <si>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</si>
  <si>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</si>
  <si>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</si>
  <si>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</si>
  <si>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</si>
  <si>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</si>
  <si>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</si>
  <si>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</si>
  <si>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</si>
  <si>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</si>
  <si>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</si>
  <si>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</si>
  <si>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</si>
  <si>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</si>
  <si>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</si>
  <si>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</si>
  <si>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</si>
  <si>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</si>
  <si>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</si>
  <si>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</si>
  <si>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</si>
  <si>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</si>
  <si>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</si>
  <si>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</si>
  <si>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</si>
  <si>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</si>
  <si>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</si>
  <si>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</si>
  <si>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</si>
  <si>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</si>
  <si>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</si>
  <si>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</si>
  <si>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</si>
  <si>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</si>
  <si>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</si>
  <si>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</si>
  <si>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</si>
  <si>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</si>
  <si>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</si>
  <si>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</si>
  <si>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</si>
  <si>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</si>
  <si>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</si>
  <si>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</si>
  <si>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</si>
  <si>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</si>
  <si>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</si>
  <si>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</si>
  <si>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</si>
  <si>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</si>
  <si>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</si>
  <si>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</si>
  <si>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</si>
  <si>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</si>
  <si>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</si>
  <si>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</si>
  <si>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</si>
  <si>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</si>
  <si>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</si>
  <si>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</si>
  <si>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</si>
  <si>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</si>
  <si>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</si>
  <si>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</si>
  <si>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</si>
  <si>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</si>
  <si>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</si>
  <si>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</si>
  <si>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</si>
  <si>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</si>
  <si>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</si>
  <si>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</si>
  <si>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</si>
  <si>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</si>
  <si>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</si>
  <si>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</si>
  <si>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</si>
  <si>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</si>
  <si>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</si>
  <si>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</si>
  <si>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</si>
  <si>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</si>
  <si>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</si>
  <si>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</si>
  <si>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</si>
  <si>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</si>
  <si>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</si>
  <si>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</si>
  <si>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</si>
  <si>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</si>
  <si>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</si>
  <si>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</si>
  <si>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</si>
  <si>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</si>
  <si>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</si>
  <si>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</si>
  <si>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</si>
  <si>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</si>
  <si>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</si>
  <si>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</si>
  <si>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</si>
  <si>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</si>
  <si>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</si>
  <si>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</si>
  <si>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</si>
  <si>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</si>
  <si>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</si>
  <si>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</si>
  <si>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</si>
  <si>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</si>
  <si>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</si>
  <si>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</si>
  <si>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</si>
  <si>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</si>
  <si>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</si>
  <si>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</si>
  <si>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</si>
  <si>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</si>
  <si>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</si>
  <si>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</si>
  <si>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</si>
  <si>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</si>
  <si>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</si>
  <si>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</si>
  <si>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</si>
  <si>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</si>
  <si>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</si>
  <si>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</si>
  <si>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</si>
  <si>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</si>
  <si>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</si>
  <si>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</si>
  <si>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</si>
  <si>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</si>
  <si>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</si>
  <si>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</si>
  <si>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</si>
  <si>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</si>
  <si>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</si>
  <si>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</si>
  <si>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</si>
  <si>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</si>
  <si>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</si>
  <si>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</si>
  <si>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</si>
  <si>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</si>
  <si>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</si>
  <si>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</si>
  <si>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</si>
  <si>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</si>
  <si>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</si>
  <si>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</si>
  <si>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</si>
  <si>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</si>
  <si>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</si>
  <si>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</si>
  <si>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</si>
  <si>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</si>
  <si>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</si>
  <si>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</si>
  <si>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</si>
  <si>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</si>
  <si>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</si>
  <si>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</si>
  <si>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</si>
  <si>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</si>
  <si>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</si>
  <si>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</si>
  <si>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</si>
  <si>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</si>
  <si>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</si>
  <si>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</si>
  <si>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</si>
  <si>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</si>
  <si>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</si>
  <si>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</si>
  <si>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</si>
  <si>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</si>
  <si>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</si>
  <si>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</si>
  <si>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</si>
  <si>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</si>
  <si>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</si>
  <si>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</si>
  <si>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</si>
  <si>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</si>
  <si>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</si>
  <si>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</si>
  <si>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</si>
  <si>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</si>
  <si>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</si>
  <si>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</si>
  <si>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</si>
  <si>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</si>
  <si>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</si>
  <si>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</si>
  <si>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</si>
  <si>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</si>
  <si>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</si>
  <si>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</si>
  <si>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</si>
  <si>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</si>
  <si>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</si>
  <si>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</si>
  <si>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</si>
  <si>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</si>
  <si>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</si>
  <si>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</si>
  <si>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</si>
  <si>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</si>
  <si>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</si>
  <si>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</si>
  <si>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</si>
  <si>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</si>
  <si>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</si>
  <si>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</si>
  <si>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</si>
  <si>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</si>
  <si>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</si>
  <si>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</si>
  <si>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</si>
  <si>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</si>
  <si>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</si>
  <si>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</si>
  <si>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</si>
  <si>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</si>
  <si>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</si>
  <si>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</si>
  <si>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</si>
  <si>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</si>
  <si>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</si>
  <si>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</si>
  <si>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</si>
  <si>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</si>
  <si>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</si>
  <si>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</si>
  <si>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</si>
  <si>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</si>
  <si>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</si>
  <si>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</si>
  <si>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</si>
  <si>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</si>
  <si>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</si>
  <si>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</si>
  <si>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</si>
  <si>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</si>
  <si>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</si>
  <si>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</si>
  <si>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</si>
  <si>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</si>
  <si>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</si>
  <si>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</si>
  <si>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</si>
  <si>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</si>
  <si>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</si>
  <si>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</si>
  <si>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</si>
  <si>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</si>
  <si>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</si>
  <si>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</si>
  <si>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</si>
  <si>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</si>
  <si>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</si>
  <si>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</si>
  <si>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</si>
  <si>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</si>
  <si>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</si>
  <si>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</si>
  <si>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</si>
  <si>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</si>
  <si>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</si>
  <si>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</si>
  <si>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</si>
  <si>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</si>
  <si>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</si>
  <si>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</si>
  <si>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</si>
  <si>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</si>
  <si>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</si>
  <si>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</si>
  <si>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</si>
  <si>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</si>
  <si>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</si>
  <si>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</si>
  <si>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</si>
  <si>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</si>
  <si>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</si>
  <si>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</si>
  <si>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</si>
  <si>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</si>
  <si>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</si>
  <si>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</si>
  <si>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</si>
  <si>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</si>
  <si>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</si>
  <si>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</si>
  <si>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</si>
  <si>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</si>
  <si>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</si>
  <si>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</si>
  <si>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</si>
  <si>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</si>
  <si>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</si>
  <si>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</si>
  <si>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</si>
  <si>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</si>
  <si>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</si>
  <si>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</si>
  <si>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</si>
  <si>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</si>
  <si>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</si>
  <si>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</si>
  <si>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</si>
  <si>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</si>
  <si>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</si>
  <si>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</si>
  <si>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</si>
  <si>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</si>
  <si>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</si>
  <si>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</si>
  <si>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</si>
  <si>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</si>
  <si>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</si>
  <si>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</si>
  <si>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</si>
  <si>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</si>
  <si>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</si>
  <si>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</si>
  <si>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</si>
  <si>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</si>
  <si>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</si>
  <si>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</si>
  <si>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</si>
  <si>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</si>
  <si>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</si>
  <si>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</si>
  <si>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</si>
  <si>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</si>
  <si>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</si>
  <si>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</si>
  <si>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</si>
  <si>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</si>
  <si>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</si>
  <si>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</si>
  <si>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</si>
  <si>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</si>
  <si>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</si>
  <si>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</si>
  <si>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</si>
  <si>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</si>
  <si>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</si>
  <si>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</si>
  <si>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</si>
  <si>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</si>
  <si>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</si>
  <si>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</si>
  <si>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</si>
  <si>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</si>
  <si>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</si>
  <si>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</si>
  <si>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</si>
  <si>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</si>
  <si>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</si>
  <si>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</si>
  <si>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</si>
  <si>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</si>
  <si>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</si>
  <si>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</si>
  <si>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</si>
  <si>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</si>
  <si>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</si>
  <si>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</si>
  <si>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</si>
  <si>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</si>
  <si>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</si>
  <si>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</si>
  <si>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</si>
  <si>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</si>
  <si>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</si>
  <si>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</si>
  <si>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</si>
  <si>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</si>
  <si>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</si>
  <si>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</si>
  <si>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</si>
  <si>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</si>
  <si>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</si>
  <si>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</si>
  <si>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</si>
  <si>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</si>
  <si>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</si>
  <si>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</si>
  <si>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</si>
  <si>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</si>
  <si>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</si>
  <si>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</si>
  <si>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</si>
  <si>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</si>
  <si>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</si>
  <si>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</si>
  <si>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</si>
  <si>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</si>
  <si>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</si>
  <si>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</si>
  <si>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</si>
  <si>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</si>
  <si>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</si>
  <si>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</si>
  <si>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</si>
  <si>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</si>
  <si>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</si>
  <si>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</si>
  <si>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</si>
  <si>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</si>
  <si>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</si>
  <si>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</si>
  <si>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</si>
  <si>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</si>
  <si>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</si>
  <si>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</si>
  <si>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</si>
  <si>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</si>
  <si>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</si>
  <si>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</si>
  <si>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</si>
  <si>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</si>
  <si>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</si>
  <si>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</si>
  <si>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</si>
  <si>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</si>
  <si>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</si>
  <si>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</si>
  <si>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</si>
  <si>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</si>
  <si>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</si>
  <si>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</si>
  <si>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</si>
  <si>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</si>
  <si>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</si>
  <si>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</si>
  <si>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</si>
  <si>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</si>
  <si>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</si>
  <si>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</si>
  <si>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</si>
  <si>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</si>
  <si>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</si>
  <si>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</si>
  <si>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</si>
  <si>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</si>
  <si>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</si>
  <si>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</si>
  <si>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</si>
  <si>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</si>
  <si>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</si>
  <si>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</si>
  <si>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</si>
  <si>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</si>
  <si>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</si>
  <si>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</si>
  <si>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</si>
  <si>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</si>
  <si>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</si>
  <si>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</si>
  <si>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</si>
  <si>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</si>
  <si>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</si>
  <si>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</si>
  <si>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</si>
  <si>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</si>
  <si>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</si>
  <si>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</si>
  <si>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</si>
  <si>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</si>
  <si>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</si>
  <si>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</si>
  <si>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</si>
  <si>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</si>
  <si>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</si>
  <si>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</si>
  <si>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</si>
  <si>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</si>
  <si>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</si>
  <si>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</si>
  <si>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</si>
  <si>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</si>
  <si>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</si>
  <si>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</si>
  <si>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</si>
  <si>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</si>
  <si>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</si>
  <si>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</si>
  <si>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</si>
  <si>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</si>
  <si>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</si>
  <si>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</si>
  <si>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</si>
  <si>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</si>
  <si>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</si>
  <si>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</si>
  <si>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</si>
  <si>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</si>
  <si>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</si>
  <si>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</si>
  <si>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</si>
  <si>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</si>
  <si>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</si>
  <si>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</si>
  <si>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</si>
  <si>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</si>
  <si>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</si>
  <si>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</si>
  <si>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</si>
  <si>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</si>
  <si>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</si>
  <si>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</si>
  <si>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</si>
  <si>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</si>
  <si>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</si>
  <si>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</si>
  <si>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</si>
  <si>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</si>
  <si>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</si>
  <si>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</si>
  <si>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</si>
  <si>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</si>
  <si>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</si>
  <si>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</si>
  <si>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</si>
  <si>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</si>
  <si>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</si>
  <si>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</si>
  <si>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</si>
  <si>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</si>
  <si>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</si>
  <si>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</si>
  <si>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</si>
  <si>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</si>
  <si>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</si>
  <si>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</si>
  <si>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</si>
  <si>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</si>
  <si>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</si>
  <si>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</si>
  <si>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</si>
  <si>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</si>
  <si>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</si>
  <si>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</si>
  <si>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</si>
  <si>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</si>
  <si>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</si>
  <si>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</si>
  <si>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</si>
  <si>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</si>
  <si>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</si>
  <si>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</si>
  <si>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</si>
  <si>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</si>
  <si>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</si>
  <si>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</si>
  <si>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</si>
  <si>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</si>
  <si>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</si>
  <si>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</si>
  <si>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</si>
  <si>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</si>
  <si>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</si>
  <si>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</si>
  <si>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</si>
  <si>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</si>
  <si>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</si>
  <si>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</si>
  <si>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</si>
  <si>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</si>
  <si>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</si>
  <si>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</si>
  <si>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</si>
  <si>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</si>
  <si>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</si>
  <si>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</si>
  <si>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</si>
  <si>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</si>
  <si>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</si>
  <si>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</si>
  <si>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</si>
  <si>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</si>
  <si>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</si>
  <si>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</si>
  <si>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</si>
  <si>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</si>
  <si>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</si>
  <si>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</si>
  <si>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</si>
  <si>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</si>
  <si>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</si>
  <si>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</si>
  <si>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</si>
  <si>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</si>
  <si>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</si>
  <si>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</si>
  <si>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</si>
  <si>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</si>
  <si>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</si>
  <si>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</si>
  <si>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</si>
  <si>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</si>
  <si>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</si>
  <si>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</si>
  <si>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</si>
  <si>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</si>
  <si>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</si>
  <si>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</si>
  <si>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</si>
  <si>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</si>
  <si>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</si>
  <si>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</si>
  <si>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</si>
  <si>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</si>
  <si>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</si>
  <si>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</si>
  <si>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</si>
  <si>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</si>
  <si>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</si>
  <si>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</si>
  <si>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</si>
  <si>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</si>
  <si>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</si>
  <si>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</si>
  <si>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</si>
  <si>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</si>
  <si>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</si>
  <si>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</si>
  <si>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</si>
  <si>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</si>
  <si>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</si>
  <si>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</si>
  <si>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</si>
  <si>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</si>
  <si>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</si>
  <si>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</si>
  <si>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</si>
  <si>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</si>
  <si>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</si>
  <si>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</si>
  <si>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</si>
  <si>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</si>
  <si>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</si>
  <si>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</si>
  <si>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</si>
  <si>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</si>
  <si>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</si>
  <si>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</si>
  <si>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</si>
  <si>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</si>
  <si>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</si>
  <si>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</si>
  <si>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</si>
  <si>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</si>
  <si>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</si>
  <si>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</si>
  <si>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</si>
  <si>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</si>
  <si>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</si>
  <si>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</si>
  <si>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</si>
  <si>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</si>
  <si>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</si>
  <si>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</si>
  <si>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</si>
  <si>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</si>
  <si>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</si>
  <si>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</si>
  <si>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</si>
  <si>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</si>
  <si>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</si>
  <si>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</si>
  <si>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</si>
  <si>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</si>
  <si>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</si>
  <si>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</si>
  <si>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</si>
  <si>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</si>
  <si>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</si>
  <si>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</si>
  <si>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</si>
  <si>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</si>
  <si>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</si>
  <si>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</si>
  <si>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</si>
  <si>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</si>
  <si>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</si>
  <si>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</si>
  <si>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</si>
  <si>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</si>
  <si>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</si>
  <si>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</si>
  <si>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</si>
  <si>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</si>
  <si>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</si>
  <si>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</si>
  <si>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</si>
  <si>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</si>
  <si>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</si>
  <si>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</si>
  <si>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</si>
  <si>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</si>
  <si>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</si>
  <si>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</si>
  <si>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</si>
  <si>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</si>
  <si>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</si>
  <si>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</si>
  <si>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</si>
  <si>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</si>
  <si>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</si>
  <si>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</si>
  <si>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</si>
  <si>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</si>
  <si>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</si>
  <si>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</si>
  <si>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</si>
  <si>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</si>
  <si>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</si>
  <si>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</si>
  <si>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</si>
  <si>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</si>
  <si>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</si>
  <si>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</si>
  <si>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</si>
  <si>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</si>
  <si>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</si>
  <si>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</si>
  <si>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</si>
  <si>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</si>
  <si>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</si>
  <si>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</si>
  <si>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</si>
  <si>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</si>
  <si>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</si>
  <si>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</si>
  <si>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</si>
  <si>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</si>
  <si>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</si>
  <si>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</si>
  <si>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</si>
  <si>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</si>
  <si>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</si>
  <si>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</si>
  <si>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</si>
  <si>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</si>
  <si>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</si>
  <si>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</si>
  <si>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</si>
  <si>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</si>
  <si>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</si>
  <si>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</si>
  <si>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</si>
  <si>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</si>
  <si>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</si>
  <si>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</si>
  <si>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</si>
  <si>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</si>
  <si>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</si>
  <si>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</si>
  <si>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</si>
  <si>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</si>
  <si>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</si>
  <si>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</si>
  <si>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</si>
  <si>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</si>
  <si>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</si>
  <si>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</si>
  <si>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</si>
  <si>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</si>
  <si>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</si>
  <si>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</si>
  <si>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</si>
  <si>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</si>
  <si>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</si>
  <si>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</si>
  <si>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</si>
  <si>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</si>
  <si>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</si>
  <si>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</si>
  <si>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</si>
  <si>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</si>
  <si>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</si>
  <si>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</si>
  <si>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</si>
  <si>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</si>
  <si>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</si>
  <si>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</si>
  <si>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</si>
  <si>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</si>
  <si>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</si>
  <si>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</si>
  <si>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</si>
  <si>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</si>
  <si>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</si>
  <si>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</si>
  <si>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</si>
  <si>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</si>
  <si>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</si>
  <si>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</si>
  <si>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</si>
  <si>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</si>
  <si>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</si>
  <si>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</si>
  <si>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</si>
  <si>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</si>
  <si>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</si>
  <si>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</si>
  <si>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</si>
  <si>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</si>
  <si>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</si>
  <si>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</si>
  <si>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</si>
  <si>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</si>
  <si>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</si>
  <si>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</si>
  <si>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</si>
  <si>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</si>
  <si>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</si>
  <si>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</si>
  <si>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</si>
  <si>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</si>
  <si>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</si>
  <si>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</si>
  <si>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</si>
  <si>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</si>
  <si>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</si>
  <si>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</si>
  <si>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</si>
  <si>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</si>
  <si>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</si>
  <si>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</si>
  <si>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</si>
  <si>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</si>
  <si>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</si>
  <si>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</si>
  <si>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</si>
  <si>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</si>
  <si>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</si>
  <si>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</si>
  <si>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</si>
  <si>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</si>
  <si>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</si>
  <si>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</si>
  <si>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</si>
  <si>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</si>
  <si>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</si>
  <si>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</si>
  <si>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</si>
  <si>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</si>
  <si>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</si>
  <si>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</si>
  <si>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</si>
  <si>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</si>
  <si>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</si>
  <si>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</si>
  <si>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</si>
  <si>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</si>
  <si>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</si>
  <si>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</si>
  <si>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</si>
  <si>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</si>
  <si>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</si>
  <si>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</si>
  <si>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</si>
  <si>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</si>
  <si>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</si>
  <si>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</si>
  <si>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</si>
  <si>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</si>
  <si>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</si>
  <si>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</si>
  <si>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</si>
  <si>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</si>
  <si>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</si>
  <si>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</si>
  <si>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</si>
  <si>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</si>
  <si>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</si>
  <si>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</si>
  <si>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</si>
  <si>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</si>
  <si>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</si>
  <si>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</si>
  <si>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</si>
  <si>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</si>
  <si>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</si>
  <si>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</si>
  <si>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</si>
  <si>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</si>
  <si>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</si>
  <si>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</si>
  <si>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</si>
  <si>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</si>
  <si>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</si>
  <si>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</si>
  <si>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</si>
  <si>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</si>
  <si>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</si>
  <si>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</si>
  <si>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</si>
  <si>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</si>
  <si>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</si>
  <si>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</si>
  <si>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</si>
  <si>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</si>
  <si>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</si>
  <si>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</si>
  <si>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</si>
  <si>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</si>
  <si>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</si>
  <si>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</si>
  <si>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</si>
  <si>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</si>
  <si>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</si>
  <si>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</si>
  <si>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</si>
  <si>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</si>
  <si>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</si>
  <si>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</si>
  <si>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</si>
  <si>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</si>
  <si>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</si>
  <si>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</si>
  <si>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</si>
  <si>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</si>
  <si>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</si>
  <si>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</si>
  <si>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</si>
  <si>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</si>
  <si>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</si>
  <si>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</si>
  <si>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</si>
  <si>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</si>
  <si>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</si>
  <si>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</si>
  <si>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</si>
  <si>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</si>
  <si>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</si>
  <si>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</si>
  <si>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</si>
  <si>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</si>
  <si>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</si>
  <si>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</si>
  <si>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</si>
  <si>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</si>
  <si>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</si>
  <si>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</si>
  <si>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</si>
  <si>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</si>
  <si>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</si>
  <si>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</si>
  <si>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</si>
  <si>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</si>
  <si>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</si>
  <si>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</si>
  <si>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</si>
  <si>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</si>
  <si>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</si>
  <si>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</si>
  <si>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</si>
  <si>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</si>
  <si>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</si>
  <si>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</si>
  <si>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</si>
  <si>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</si>
  <si>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</si>
  <si>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</si>
  <si>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</si>
  <si>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</si>
  <si>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</si>
  <si>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</si>
  <si>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</si>
  <si>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</si>
  <si>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</si>
  <si>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</si>
  <si>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</si>
  <si>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</si>
  <si>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</si>
  <si>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</si>
  <si>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</si>
  <si>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</si>
  <si>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</si>
  <si>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</si>
  <si>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</si>
  <si>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</si>
  <si>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</si>
  <si>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</si>
  <si>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</si>
  <si>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</si>
  <si>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</si>
  <si>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</si>
  <si>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</si>
  <si>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</si>
  <si>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</si>
  <si>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</si>
  <si>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</si>
  <si>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</si>
  <si>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</si>
  <si>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</si>
  <si>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</si>
  <si>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</si>
  <si>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</si>
  <si>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</si>
  <si>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</si>
  <si>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</si>
  <si>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</si>
  <si>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</si>
  <si>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</si>
  <si>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</si>
  <si>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</si>
  <si>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</si>
  <si>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</si>
  <si>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</si>
  <si>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</si>
  <si>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</si>
  <si>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</si>
  <si>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</si>
  <si>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</si>
  <si>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</si>
  <si>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</si>
  <si>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</si>
  <si>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</si>
  <si>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</si>
  <si>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</si>
  <si>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</si>
  <si>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</si>
  <si>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</si>
  <si>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</si>
  <si>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</si>
  <si>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</si>
  <si>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</si>
  <si>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</si>
  <si>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</si>
  <si>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</si>
  <si>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</si>
  <si>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</si>
  <si>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</si>
  <si>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</si>
  <si>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</si>
  <si>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</si>
  <si>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</si>
  <si>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</si>
  <si>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</si>
  <si>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</si>
  <si>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</si>
  <si>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</si>
  <si>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</si>
  <si>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</si>
  <si>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</si>
  <si>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</si>
  <si>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</si>
  <si>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</si>
  <si>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</si>
  <si>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</si>
  <si>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</si>
  <si>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</si>
  <si>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</si>
  <si>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</si>
  <si>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</si>
  <si>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</si>
  <si>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</si>
  <si>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</si>
  <si>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</si>
  <si>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</si>
  <si>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</si>
  <si>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</si>
  <si>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</si>
  <si>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</si>
  <si>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</si>
  <si>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</si>
  <si>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</si>
  <si>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</si>
  <si>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</si>
  <si>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</si>
  <si>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</si>
  <si>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</si>
  <si>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</si>
  <si>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</si>
  <si>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</si>
  <si>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</si>
  <si>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</si>
  <si>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</si>
  <si>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</si>
  <si>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</si>
  <si>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</si>
  <si>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</si>
  <si>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</si>
  <si>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</si>
  <si>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</si>
  <si>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</si>
  <si>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</si>
  <si>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</si>
  <si>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</si>
  <si>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</si>
  <si>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</si>
  <si>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</si>
  <si>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</si>
  <si>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</si>
  <si>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</si>
  <si>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</si>
  <si>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</si>
  <si>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</si>
  <si>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</si>
  <si>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</si>
  <si>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</si>
  <si>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</si>
  <si>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</si>
  <si>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</si>
  <si>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</si>
  <si>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</si>
  <si>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</si>
  <si>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</si>
  <si>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</si>
  <si>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</si>
  <si>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</si>
  <si>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</si>
  <si>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</si>
  <si>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</si>
  <si>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</si>
  <si>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</si>
  <si>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</si>
  <si>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</si>
  <si>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</si>
  <si>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</si>
  <si>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</si>
  <si>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</si>
  <si>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</si>
  <si>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</si>
  <si>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</si>
  <si>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</si>
  <si>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</si>
  <si>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</si>
  <si>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</si>
  <si>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</si>
  <si>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</si>
  <si>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</si>
  <si>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</si>
  <si>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</si>
  <si>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</si>
  <si>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</si>
  <si>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</si>
  <si>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</si>
  <si>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</si>
  <si>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</si>
  <si>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</si>
  <si>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</si>
  <si>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</si>
  <si>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</si>
  <si>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</si>
  <si>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</si>
  <si>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</si>
  <si>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</si>
  <si>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</si>
  <si>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</si>
  <si>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</si>
  <si>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</si>
  <si>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</si>
  <si>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</si>
  <si>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</si>
  <si>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</si>
  <si>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</si>
  <si>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</si>
  <si>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</si>
  <si>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</si>
  <si>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</si>
  <si>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</si>
  <si>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</si>
  <si>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</si>
  <si>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</si>
  <si>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</si>
  <si>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</si>
  <si>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</si>
  <si>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</si>
  <si>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</si>
  <si>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</si>
  <si>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</si>
  <si>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</si>
  <si>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</si>
  <si>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</si>
  <si>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</si>
  <si>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</si>
  <si>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</si>
  <si>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</si>
  <si>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</si>
  <si>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</si>
  <si>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</si>
  <si>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</si>
  <si>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</si>
  <si>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</si>
  <si>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</si>
  <si>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</si>
  <si>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</si>
  <si>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</si>
  <si>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</si>
  <si>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</si>
  <si>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</si>
  <si>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</si>
  <si>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</si>
  <si>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</si>
  <si>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</si>
  <si>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</si>
  <si>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</si>
  <si>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</si>
  <si>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</si>
  <si>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</si>
  <si>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</si>
  <si>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</si>
  <si>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</si>
  <si>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</si>
  <si>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</si>
  <si>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</si>
  <si>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</si>
  <si>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</si>
  <si>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</si>
  <si>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</si>
  <si>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</si>
  <si>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</si>
  <si>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</si>
  <si>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</si>
  <si>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</si>
  <si>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</si>
  <si>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</si>
  <si>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</si>
  <si>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</si>
  <si>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</si>
  <si>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</si>
  <si>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</si>
  <si>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</si>
  <si>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</si>
  <si>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</si>
  <si>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</si>
  <si>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</si>
  <si>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</si>
  <si>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</si>
  <si>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</si>
  <si>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</si>
  <si>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</si>
  <si>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</si>
  <si>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</si>
  <si>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</si>
  <si>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</si>
  <si>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</si>
  <si>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</si>
  <si>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</si>
  <si>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</si>
  <si>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</si>
  <si>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</si>
  <si>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</si>
  <si>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</si>
  <si>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</si>
  <si>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</si>
  <si>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</si>
  <si>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</si>
  <si>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</si>
  <si>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</si>
  <si>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</si>
  <si>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</si>
  <si>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</si>
  <si>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</si>
  <si>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</si>
  <si>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</si>
  <si>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</si>
  <si>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</si>
  <si>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</si>
  <si>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</si>
  <si>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</si>
  <si>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</si>
  <si>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</si>
  <si>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</si>
  <si>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</si>
  <si>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</si>
  <si>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</si>
  <si>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</si>
  <si>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</si>
  <si>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</si>
  <si>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</si>
  <si>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</si>
  <si>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</si>
  <si>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</si>
  <si>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</si>
  <si>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</si>
  <si>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</si>
  <si>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</si>
  <si>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</si>
  <si>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</si>
  <si>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</si>
  <si>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</si>
  <si>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</si>
  <si>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</si>
  <si>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</si>
  <si>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</si>
  <si>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</si>
  <si>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</si>
  <si>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</si>
  <si>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</si>
  <si>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</si>
  <si>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</si>
  <si>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</si>
  <si>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</si>
  <si>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</si>
  <si>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</si>
  <si>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</si>
  <si>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</si>
  <si>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</si>
  <si>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</si>
  <si>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</si>
  <si>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</si>
  <si>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</si>
  <si>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</si>
  <si>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</si>
  <si>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</si>
  <si>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</si>
  <si>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</si>
  <si>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</si>
  <si>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</si>
  <si>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</si>
  <si>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</si>
  <si>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</si>
  <si>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</si>
  <si>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</si>
  <si>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</si>
  <si>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</si>
  <si>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</si>
  <si>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</si>
  <si>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</si>
  <si>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</si>
  <si>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</si>
  <si>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</si>
  <si>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</si>
  <si>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</si>
  <si>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</si>
  <si>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</si>
  <si>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</si>
  <si>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</si>
  <si>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</si>
  <si>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</si>
  <si>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</si>
  <si>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</si>
  <si>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</si>
  <si>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</si>
  <si>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</si>
  <si>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</si>
  <si>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</si>
  <si>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</si>
  <si>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</si>
  <si>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</si>
  <si>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</si>
  <si>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</si>
  <si>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</si>
  <si>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</si>
  <si>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</si>
  <si>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</si>
  <si>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</si>
  <si>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</si>
  <si>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</si>
  <si>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</si>
  <si>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</si>
  <si>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</si>
  <si>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</si>
  <si>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</si>
  <si>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</si>
  <si>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</si>
  <si>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</si>
  <si>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</si>
  <si>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</si>
  <si>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</si>
  <si>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</si>
  <si>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</si>
  <si>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</si>
  <si>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</si>
  <si>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</si>
  <si>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</si>
  <si>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</si>
  <si>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</si>
  <si>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</si>
  <si>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</si>
  <si>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</si>
  <si>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</si>
  <si>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</si>
  <si>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</si>
  <si>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</si>
  <si>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</si>
  <si>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</si>
  <si>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</si>
  <si>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</si>
  <si>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</si>
  <si>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</si>
  <si>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</si>
  <si>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</si>
  <si>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</si>
  <si>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</si>
  <si>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</si>
  <si>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</si>
  <si>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</si>
  <si>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</si>
  <si>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</si>
  <si>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</si>
  <si>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</si>
  <si>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</si>
  <si>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</si>
  <si>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</si>
  <si>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</si>
  <si>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</si>
  <si>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</si>
  <si>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</si>
  <si>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</si>
  <si>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</si>
  <si>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</si>
  <si>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</si>
  <si>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</si>
  <si>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</si>
  <si>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</si>
  <si>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</si>
  <si>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</si>
  <si>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</si>
  <si>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</si>
  <si>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</si>
  <si>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</si>
  <si>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</si>
  <si>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</si>
  <si>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</si>
  <si>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</si>
  <si>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</si>
  <si>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</si>
  <si>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</si>
  <si>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</si>
  <si>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</si>
  <si>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</si>
  <si>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</si>
  <si>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</si>
  <si>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</si>
  <si>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</si>
  <si>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</si>
  <si>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</si>
  <si>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</si>
  <si>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</si>
  <si>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</si>
  <si>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</si>
  <si>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</si>
  <si>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</si>
  <si>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</si>
  <si>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</si>
  <si>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</si>
  <si>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</si>
  <si>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</si>
  <si>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</si>
  <si>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</si>
  <si>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</si>
  <si>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</si>
  <si>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</si>
  <si>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</si>
  <si>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</si>
  <si>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</si>
  <si>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</si>
  <si>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</si>
  <si>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</si>
  <si>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</si>
  <si>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</si>
  <si>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</si>
  <si>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</si>
  <si>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</si>
  <si>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</si>
  <si>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</si>
  <si>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</si>
  <si>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</si>
  <si>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</si>
  <si>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</si>
  <si>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</si>
  <si>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</si>
  <si>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</si>
  <si>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</si>
  <si>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</si>
  <si>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</si>
  <si>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</si>
  <si>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</si>
  <si>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</si>
  <si>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</si>
  <si>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</si>
  <si>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</si>
  <si>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</si>
  <si>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</si>
  <si>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</si>
  <si>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</si>
  <si>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</si>
  <si>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</si>
  <si>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</si>
  <si>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</si>
  <si>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</si>
  <si>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</si>
  <si>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</si>
  <si>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</si>
  <si>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</si>
  <si>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</si>
  <si>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</si>
  <si>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</si>
  <si>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</si>
  <si>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</si>
  <si>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</si>
  <si>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</si>
  <si>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</si>
  <si>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</si>
  <si>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</si>
  <si>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</si>
  <si>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</si>
  <si>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</si>
  <si>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</si>
  <si>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</si>
  <si>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</si>
  <si>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</si>
  <si>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</si>
  <si>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</si>
  <si>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</si>
  <si>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</si>
  <si>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</si>
  <si>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</si>
  <si>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</si>
  <si>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</si>
  <si>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</si>
  <si>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</si>
  <si>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</si>
  <si>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</si>
  <si>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</si>
  <si>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</si>
  <si>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</si>
  <si>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</si>
  <si>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</si>
  <si>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</si>
  <si>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</si>
  <si>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</si>
  <si>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</si>
  <si>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</si>
  <si>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</si>
  <si>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</si>
  <si>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</si>
  <si>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</si>
  <si>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</si>
  <si>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</si>
  <si>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</si>
  <si>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</si>
  <si>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</si>
  <si>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</si>
  <si>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</si>
  <si>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</si>
  <si>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</si>
  <si>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</si>
  <si>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</si>
  <si>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</si>
  <si>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</si>
  <si>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</si>
  <si>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</si>
  <si>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</si>
  <si>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</si>
  <si>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</si>
  <si>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</si>
  <si>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</si>
  <si>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</si>
  <si>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</si>
  <si>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</si>
  <si>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</si>
  <si>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</si>
  <si>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</si>
  <si>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</si>
  <si>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</si>
  <si>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</si>
  <si>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</si>
  <si>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</si>
  <si>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</si>
  <si>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</si>
  <si>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</si>
  <si>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</si>
  <si>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</si>
  <si>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</si>
  <si>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</si>
  <si>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</si>
  <si>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</si>
  <si>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</si>
  <si>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</si>
  <si>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</si>
  <si>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</si>
  <si>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</si>
  <si>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</si>
  <si>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</si>
  <si>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</si>
  <si>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</si>
  <si>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</si>
  <si>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</si>
  <si>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</si>
  <si>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</si>
  <si>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</si>
  <si>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</si>
  <si>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</si>
  <si>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</si>
  <si>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</si>
  <si>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</si>
  <si>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</si>
  <si>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</si>
  <si>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</si>
  <si>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</si>
  <si>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</si>
  <si>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</si>
  <si>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</si>
  <si>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</si>
  <si>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</si>
  <si>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</si>
  <si>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</si>
  <si>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</si>
  <si>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</si>
  <si>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</si>
  <si>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</si>
  <si>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</si>
  <si>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</si>
  <si>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</si>
  <si>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</si>
  <si>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</si>
  <si>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</si>
  <si>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</si>
  <si>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</si>
  <si>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</si>
  <si>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</si>
  <si>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</si>
  <si>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</si>
  <si>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</si>
  <si>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</si>
  <si>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</si>
  <si>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</si>
  <si>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</si>
  <si>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</si>
  <si>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</si>
  <si>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</si>
  <si>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</si>
  <si>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</si>
  <si>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</si>
  <si>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</si>
  <si>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</si>
  <si>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</si>
  <si>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</si>
  <si>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</si>
  <si>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</si>
  <si>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</si>
  <si>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</si>
  <si>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</si>
  <si>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</si>
  <si>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</si>
  <si>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</si>
  <si>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</si>
  <si>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</si>
  <si>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</si>
  <si>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</si>
  <si>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</si>
  <si>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</si>
  <si>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</si>
  <si>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</si>
  <si>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</si>
  <si>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</si>
  <si>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</si>
  <si>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</si>
  <si>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</si>
  <si>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</si>
  <si>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</si>
  <si>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</si>
  <si>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</si>
  <si>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</si>
  <si>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</si>
  <si>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</si>
  <si>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</si>
  <si>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</si>
  <si>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</si>
  <si>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</si>
  <si>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</si>
  <si>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</si>
  <si>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</si>
  <si>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</si>
  <si>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</si>
  <si>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</si>
  <si>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</si>
  <si>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</si>
  <si>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</si>
  <si>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</si>
  <si>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</si>
  <si>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</si>
  <si>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</si>
  <si>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</si>
  <si>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</si>
  <si>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</si>
  <si>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</si>
  <si>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</si>
  <si>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</si>
  <si>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</si>
  <si>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</si>
  <si>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</si>
  <si>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</si>
  <si>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</si>
  <si>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</si>
  <si>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</si>
  <si>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</si>
  <si>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</si>
  <si>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</si>
  <si>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</si>
  <si>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</si>
  <si>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</si>
  <si>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</si>
  <si>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</si>
  <si>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</si>
  <si>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</si>
  <si>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</si>
  <si>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</si>
  <si>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</si>
  <si>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</si>
  <si>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</si>
  <si>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</si>
  <si>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</si>
  <si>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</si>
  <si>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</si>
  <si>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</si>
  <si>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</si>
  <si>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</si>
  <si>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</si>
  <si>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</si>
  <si>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</si>
  <si>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</si>
  <si>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</si>
  <si>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</si>
  <si>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</si>
  <si>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</si>
  <si>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</si>
  <si>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</si>
  <si>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</si>
  <si>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</si>
  <si>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</si>
  <si>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</si>
  <si>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</si>
  <si>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</si>
  <si>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</si>
  <si>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</si>
  <si>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</si>
  <si>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</si>
  <si>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</si>
  <si>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</si>
  <si>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</si>
  <si>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</si>
  <si>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</si>
  <si>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</si>
  <si>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</si>
  <si>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</si>
  <si>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</si>
  <si>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</si>
  <si>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</si>
  <si>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</si>
  <si>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</si>
  <si>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</si>
  <si>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</si>
  <si>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</si>
  <si>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</si>
  <si>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</si>
  <si>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</si>
  <si>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</si>
  <si>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</si>
  <si>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</si>
  <si>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</si>
  <si>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</si>
  <si>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</si>
  <si>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</si>
  <si>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</si>
  <si>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</si>
  <si>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</si>
  <si>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</si>
  <si>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</si>
  <si>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</si>
  <si>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</si>
  <si>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</si>
  <si>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</si>
  <si>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</si>
  <si>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</si>
  <si>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</si>
  <si>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</si>
  <si>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</si>
  <si>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</si>
  <si>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</si>
  <si>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</si>
  <si>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</si>
  <si>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</si>
  <si>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</si>
  <si>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</si>
  <si>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</si>
  <si>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</si>
  <si>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</si>
  <si>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</si>
  <si>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</si>
  <si>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</si>
  <si>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</si>
  <si>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</si>
  <si>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</si>
  <si>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</si>
  <si>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</si>
  <si>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</si>
  <si>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</si>
  <si>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</si>
  <si>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</si>
  <si>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</si>
  <si>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</si>
  <si>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</si>
  <si>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</si>
  <si>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</si>
  <si>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</si>
  <si>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</si>
  <si>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</si>
  <si>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</si>
  <si>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</si>
  <si>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</si>
  <si>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</si>
  <si>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</si>
  <si>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</si>
  <si>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</si>
  <si>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</si>
  <si>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</si>
  <si>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</si>
  <si>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</si>
  <si>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</si>
  <si>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</si>
  <si>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</si>
  <si>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</si>
  <si>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</si>
  <si>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</si>
  <si>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</si>
  <si>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</si>
  <si>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</si>
  <si>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</si>
  <si>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</si>
  <si>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</si>
  <si>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</si>
  <si>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</si>
  <si>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</si>
  <si>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</si>
  <si>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</si>
  <si>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</si>
  <si>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</si>
  <si>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</si>
  <si>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</si>
  <si>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</si>
  <si>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</si>
  <si>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</si>
  <si>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</si>
  <si>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</si>
  <si>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</si>
  <si>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</si>
  <si>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</si>
  <si>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</si>
  <si>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</si>
  <si>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</si>
  <si>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</si>
  <si>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</si>
  <si>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</si>
  <si>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</si>
  <si>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</si>
  <si>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</si>
  <si>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</si>
  <si>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</si>
  <si>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</si>
  <si>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</si>
  <si>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</si>
  <si>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</si>
  <si>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</si>
  <si>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</si>
  <si>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</si>
  <si>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</si>
  <si>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</si>
  <si>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</si>
  <si>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</si>
  <si>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</si>
  <si>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</si>
  <si>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</si>
  <si>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</si>
  <si>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</si>
  <si>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</si>
  <si>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</si>
  <si>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</si>
  <si>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</si>
  <si>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</si>
  <si>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</si>
  <si>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</si>
  <si>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</si>
  <si>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</si>
  <si>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</si>
  <si>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</si>
  <si>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</si>
  <si>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</si>
  <si>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</si>
  <si>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</si>
  <si>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</si>
  <si>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</si>
  <si>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</si>
  <si>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</si>
  <si>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</si>
  <si>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</si>
  <si>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</si>
  <si>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</si>
  <si>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</si>
  <si>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</si>
  <si>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</si>
  <si>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</si>
  <si>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</si>
  <si>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</si>
  <si>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</si>
  <si>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</si>
  <si>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</si>
  <si>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</si>
  <si>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</si>
  <si>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</si>
  <si>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</si>
  <si>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</si>
  <si>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</si>
  <si>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</si>
  <si>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</si>
  <si>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</si>
  <si>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</si>
  <si>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</si>
  <si>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</si>
  <si>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</si>
  <si>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</si>
  <si>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</si>
  <si>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</si>
  <si>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</si>
  <si>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</si>
  <si>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</si>
  <si>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</si>
  <si>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</si>
  <si>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</si>
  <si>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</si>
  <si>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</si>
  <si>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</si>
  <si>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</si>
  <si>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</si>
  <si>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</si>
  <si>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</si>
  <si>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</si>
  <si>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</si>
  <si>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</si>
  <si>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</si>
  <si>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</si>
  <si>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</si>
  <si>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</si>
  <si>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</si>
  <si>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</si>
  <si>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</si>
  <si>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</si>
  <si>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</si>
  <si>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</si>
  <si>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</si>
  <si>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</si>
  <si>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</si>
  <si>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</si>
  <si>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</si>
  <si>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</si>
  <si>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</si>
  <si>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</si>
  <si>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</si>
  <si>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</si>
  <si>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</si>
  <si>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</si>
  <si>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</si>
  <si>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</si>
  <si>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</si>
  <si>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</si>
  <si>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</si>
  <si>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</si>
  <si>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</si>
  <si>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</si>
  <si>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</si>
  <si>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</si>
  <si>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</si>
  <si>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</si>
  <si>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</si>
  <si>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</si>
  <si>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</si>
  <si>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</si>
  <si>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</si>
  <si>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</si>
  <si>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</si>
  <si>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</si>
  <si>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</si>
  <si>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</si>
  <si>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</si>
  <si>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</si>
  <si>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</si>
  <si>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</si>
  <si>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</si>
  <si>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</si>
  <si>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</si>
  <si>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</si>
  <si>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</si>
  <si>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</si>
  <si>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</si>
  <si>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</si>
  <si>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</si>
  <si>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</si>
  <si>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</si>
  <si>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</si>
  <si>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</si>
  <si>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</si>
  <si>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</si>
  <si>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</si>
  <si>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</si>
  <si>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</si>
  <si>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</si>
  <si>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</si>
  <si>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</si>
  <si>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</si>
  <si>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</si>
  <si>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</si>
  <si>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</si>
  <si>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</si>
  <si>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</si>
  <si>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</si>
  <si>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</si>
  <si>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</si>
  <si>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</si>
  <si>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</si>
  <si>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</si>
  <si>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</si>
  <si>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</si>
  <si>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</si>
  <si>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</si>
  <si>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</si>
  <si>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</si>
  <si>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</si>
  <si>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</si>
  <si>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</si>
  <si>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</si>
  <si>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</si>
  <si>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</si>
  <si>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</si>
  <si>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</si>
  <si>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</si>
  <si>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</si>
  <si>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</si>
  <si>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</si>
  <si>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</si>
  <si>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</si>
  <si>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</si>
  <si>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</si>
  <si>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</si>
  <si>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</si>
  <si>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</si>
  <si>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</si>
  <si>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</si>
  <si>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</si>
  <si>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</si>
  <si>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</si>
  <si>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</si>
  <si>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</si>
  <si>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</si>
  <si>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</si>
  <si>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</si>
  <si>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</si>
  <si>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</si>
  <si>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</si>
  <si>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</si>
  <si>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</si>
  <si>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</si>
  <si>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</si>
  <si>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</si>
  <si>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</si>
  <si>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</si>
  <si>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</si>
  <si>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</si>
  <si>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</si>
  <si>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</si>
  <si>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</si>
  <si>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</si>
  <si>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</si>
  <si>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</si>
  <si>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</si>
  <si>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</si>
  <si>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</si>
  <si>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</si>
  <si>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</si>
  <si>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</si>
  <si>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</si>
  <si>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</si>
  <si>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</si>
  <si>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</si>
  <si>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</si>
  <si>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</si>
  <si>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</si>
  <si>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</si>
  <si>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</si>
  <si>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</si>
  <si>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</si>
  <si>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</si>
  <si>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</si>
  <si>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</si>
  <si>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</si>
  <si>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</si>
  <si>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</si>
  <si>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</si>
  <si>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</si>
  <si>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</si>
  <si>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</si>
  <si>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</si>
  <si>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</si>
  <si>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</si>
  <si>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</si>
  <si>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</si>
  <si>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</si>
  <si>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</si>
  <si>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</si>
  <si>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</si>
  <si>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</si>
  <si>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</si>
  <si>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</si>
  <si>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</si>
  <si>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</si>
  <si>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</si>
  <si>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</si>
  <si>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</si>
  <si>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</si>
  <si>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</si>
  <si>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</si>
  <si>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</si>
  <si>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</si>
  <si>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</si>
  <si>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</si>
  <si>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</si>
  <si>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</si>
  <si>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</si>
  <si>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</si>
  <si>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</si>
  <si>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</si>
  <si>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</si>
  <si>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</si>
  <si>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</si>
  <si>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</si>
  <si>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</si>
  <si>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</si>
  <si>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</si>
  <si>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</si>
  <si>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</si>
  <si>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</si>
  <si>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</si>
  <si>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</si>
  <si>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</si>
  <si>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</si>
  <si>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</si>
  <si>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</si>
  <si>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</si>
  <si>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</si>
  <si>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</si>
  <si>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</si>
  <si>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</si>
  <si>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</si>
  <si>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</si>
  <si>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</si>
  <si>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</si>
  <si>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</si>
  <si>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</si>
  <si>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</si>
  <si>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</si>
  <si>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</si>
  <si>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</si>
  <si>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</si>
  <si>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</si>
  <si>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</si>
  <si>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</si>
  <si>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</si>
  <si>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</si>
  <si>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</si>
  <si>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</si>
  <si>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</si>
  <si>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</si>
  <si>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</si>
  <si>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</si>
  <si>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</si>
  <si>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</si>
  <si>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</si>
  <si>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</si>
  <si>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</si>
  <si>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</si>
  <si>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</si>
  <si>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</si>
  <si>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</si>
  <si>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</si>
  <si>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</si>
  <si>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</si>
  <si>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</si>
  <si>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</si>
  <si>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</si>
  <si>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</si>
  <si>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</si>
  <si>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</si>
  <si>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</si>
  <si>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</si>
  <si>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</si>
  <si>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</si>
  <si>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</si>
  <si>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</si>
  <si>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</si>
  <si>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</si>
  <si>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</si>
  <si>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</si>
  <si>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</si>
  <si>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</si>
  <si>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</si>
  <si>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</si>
  <si>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</si>
  <si>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</si>
  <si>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</si>
  <si>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</si>
  <si>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</si>
  <si>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</si>
  <si>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</si>
  <si>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</si>
  <si>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</si>
  <si>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</si>
  <si>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</si>
  <si>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</si>
  <si>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</si>
  <si>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</si>
  <si>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</si>
  <si>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</si>
  <si>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</si>
  <si>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</si>
  <si>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</si>
  <si>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</si>
  <si>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</si>
  <si>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</si>
  <si>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</si>
  <si>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</si>
  <si>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</si>
  <si>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</si>
  <si>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</si>
  <si>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</si>
  <si>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</si>
  <si>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</si>
  <si>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</si>
  <si>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</si>
  <si>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</si>
  <si>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</si>
  <si>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</si>
  <si>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</si>
  <si>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</si>
  <si>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</si>
  <si>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</si>
  <si>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</si>
  <si>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</si>
  <si>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</si>
  <si>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</si>
  <si>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</si>
  <si>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</si>
  <si>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</si>
  <si>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</si>
  <si>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</si>
  <si>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</si>
  <si>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</si>
  <si>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</si>
  <si>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</si>
  <si>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</si>
  <si>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</si>
  <si>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</si>
  <si>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</si>
  <si>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</si>
  <si>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</si>
  <si>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</si>
  <si>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</si>
  <si>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</si>
  <si>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</si>
  <si>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</si>
  <si>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</si>
  <si>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</si>
  <si>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</si>
  <si>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</si>
  <si>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</si>
  <si>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</si>
  <si>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</si>
  <si>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</si>
  <si>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</si>
  <si>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</si>
  <si>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</si>
  <si>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</si>
  <si>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</si>
  <si>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</si>
  <si>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</si>
  <si>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</si>
  <si>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</si>
  <si>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</si>
  <si>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</si>
  <si>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</si>
  <si>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</si>
  <si>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</si>
  <si>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</si>
  <si>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</si>
  <si>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</si>
  <si>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</si>
  <si>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</si>
  <si>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</si>
  <si>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</si>
  <si>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</si>
  <si>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</si>
  <si>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</si>
  <si>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</si>
  <si>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</si>
  <si>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</si>
  <si>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</si>
  <si>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</si>
  <si>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</si>
  <si>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</si>
  <si>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</si>
  <si>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</si>
  <si>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</si>
  <si>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</si>
  <si>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</si>
  <si>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</si>
  <si>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</si>
  <si>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</si>
  <si>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</si>
  <si>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</si>
  <si>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</si>
  <si>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</si>
  <si>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</si>
  <si>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</si>
  <si>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</si>
  <si>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</si>
  <si>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</si>
  <si>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</si>
  <si>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</si>
  <si>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</si>
  <si>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</si>
  <si>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</si>
  <si>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</si>
  <si>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</si>
  <si>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</si>
  <si>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</si>
  <si>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</si>
  <si>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</si>
  <si>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</si>
  <si>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</si>
  <si>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</si>
  <si>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</si>
  <si>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</si>
  <si>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</si>
  <si>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</si>
  <si>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</si>
  <si>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</si>
  <si>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</si>
  <si>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</si>
  <si>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</si>
  <si>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</si>
  <si>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</si>
  <si>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</si>
  <si>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</si>
  <si>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</si>
  <si>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</si>
  <si>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</si>
  <si>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</si>
  <si>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</si>
  <si>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</si>
  <si>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</si>
  <si>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</si>
  <si>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</si>
  <si>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</si>
  <si>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</si>
  <si>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</si>
  <si>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</si>
  <si>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</si>
  <si>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</si>
  <si>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</si>
  <si>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</si>
  <si>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</si>
  <si>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</si>
  <si>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</si>
  <si>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</si>
  <si>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</si>
  <si>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</si>
  <si>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</si>
  <si>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</si>
  <si>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</si>
  <si>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</si>
  <si>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</si>
  <si>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</si>
  <si>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</si>
  <si>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</si>
  <si>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</si>
  <si>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</si>
  <si>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</si>
  <si>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</si>
  <si>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</si>
  <si>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</si>
  <si>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</si>
  <si>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</si>
  <si>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</si>
  <si>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</si>
  <si>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</si>
  <si>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</si>
  <si>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</si>
  <si>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</si>
  <si>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</si>
  <si>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</si>
  <si>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</si>
  <si>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</si>
  <si>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</si>
  <si>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</si>
  <si>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</si>
  <si>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</si>
  <si>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</si>
  <si>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</si>
  <si>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</si>
  <si>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</si>
  <si>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</si>
  <si>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</si>
  <si>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</si>
  <si>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</si>
  <si>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</si>
  <si>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</si>
  <si>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</si>
  <si>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</si>
  <si>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</si>
  <si>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</si>
  <si>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</si>
  <si>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</si>
  <si>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</si>
  <si>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</si>
  <si>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</si>
  <si>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</si>
  <si>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</si>
  <si>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</si>
  <si>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</si>
  <si>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</si>
  <si>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</si>
  <si>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</si>
  <si>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</si>
  <si>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</si>
  <si>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</si>
  <si>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</si>
  <si>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</si>
  <si>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</si>
  <si>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</si>
  <si>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</si>
  <si>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</si>
  <si>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</si>
  <si>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</si>
  <si>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</si>
  <si>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</si>
  <si>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</si>
  <si>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</si>
  <si>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</si>
  <si>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</si>
  <si>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</si>
  <si>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</si>
  <si>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</si>
  <si>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</si>
  <si>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</si>
  <si>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</si>
  <si>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</si>
  <si>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</si>
  <si>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</si>
  <si>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</si>
  <si>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</si>
  <si>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</si>
  <si>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</si>
  <si>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</si>
  <si>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</si>
  <si>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</si>
  <si>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</si>
  <si>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</si>
  <si>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</si>
  <si>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</si>
  <si>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</si>
  <si>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</si>
  <si>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</si>
  <si>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</si>
  <si>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</si>
  <si>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</si>
  <si>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</si>
  <si>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</si>
  <si>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</si>
  <si>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</si>
  <si>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</si>
  <si>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</si>
  <si>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</si>
  <si>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</si>
  <si>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</si>
  <si>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</si>
  <si>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</si>
  <si>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</si>
  <si>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</si>
  <si>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</si>
  <si>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</si>
  <si>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</si>
  <si>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</si>
  <si>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</si>
  <si>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</si>
  <si>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</si>
  <si>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</si>
  <si>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</si>
  <si>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</si>
  <si>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</si>
  <si>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</si>
  <si>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</si>
  <si>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</si>
  <si>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</si>
  <si>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</si>
  <si>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</si>
  <si>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</si>
  <si>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</si>
  <si>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</si>
  <si>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</si>
  <si>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</si>
  <si>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</si>
  <si>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</si>
  <si>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</si>
  <si>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</si>
  <si>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</si>
  <si>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</si>
  <si>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</si>
  <si>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</si>
  <si>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</si>
  <si>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</si>
  <si>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</si>
  <si>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</si>
  <si>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</si>
  <si>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</si>
  <si>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</si>
  <si>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</si>
  <si>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</si>
  <si>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</si>
  <si>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</si>
  <si>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</si>
  <si>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</si>
  <si>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</si>
  <si>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</si>
  <si>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</si>
  <si>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</si>
  <si>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</si>
  <si>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</si>
  <si>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</si>
  <si>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</si>
  <si>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</si>
  <si>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</si>
  <si>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</si>
  <si>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</si>
  <si>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</si>
  <si>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</si>
  <si>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</si>
  <si>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</si>
  <si>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</si>
  <si>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</si>
  <si>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</si>
  <si>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</si>
  <si>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</si>
  <si>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</si>
  <si>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</si>
  <si>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</si>
  <si>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</si>
  <si>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</si>
  <si>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</si>
  <si>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</si>
  <si>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</si>
  <si>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</si>
  <si>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</si>
  <si>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</si>
  <si>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</si>
  <si>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</si>
  <si>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</si>
  <si>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</si>
  <si>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</si>
  <si>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</si>
  <si>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</si>
  <si>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</si>
  <si>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</si>
  <si>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</si>
  <si>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</si>
  <si>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</si>
  <si>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</si>
  <si>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</si>
  <si>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</si>
  <si>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</si>
  <si>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</si>
  <si>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</si>
  <si>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</si>
  <si>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</si>
  <si>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</si>
  <si>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</si>
  <si>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</si>
  <si>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</si>
  <si>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</si>
  <si>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</si>
  <si>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</si>
  <si>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</si>
  <si>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</si>
  <si>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</si>
  <si>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</si>
  <si>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</si>
  <si>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</si>
  <si>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</si>
  <si>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</si>
  <si>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</si>
  <si>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</si>
  <si>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</si>
  <si>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</si>
  <si>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</si>
  <si>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</si>
  <si>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</si>
  <si>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</si>
  <si>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</si>
  <si>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</si>
  <si>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</si>
  <si>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</si>
  <si>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</si>
  <si>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</si>
  <si>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</si>
  <si>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</si>
  <si>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</si>
  <si>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</si>
  <si>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</si>
  <si>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</si>
  <si>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</si>
  <si>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</si>
  <si>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</si>
  <si>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</si>
  <si>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</si>
  <si>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</si>
  <si>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</si>
  <si>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</si>
  <si>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</si>
  <si>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</si>
  <si>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</si>
  <si>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</si>
  <si>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</si>
  <si>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</si>
  <si>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</si>
  <si>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</si>
  <si>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</si>
  <si>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</si>
  <si>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</si>
  <si>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</si>
  <si>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</si>
  <si>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</si>
  <si>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</si>
  <si>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</si>
  <si>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</si>
  <si>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</si>
  <si>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</si>
  <si>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</si>
  <si>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</si>
  <si>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</si>
  <si>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</si>
  <si>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</si>
  <si>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</si>
  <si>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</si>
  <si>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</si>
  <si>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</si>
  <si>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</si>
  <si>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</si>
  <si>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</si>
  <si>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</si>
  <si>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</si>
  <si>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</si>
  <si>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</si>
  <si>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</si>
  <si>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</si>
  <si>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</si>
  <si>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</si>
  <si>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</si>
  <si>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</si>
  <si>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</si>
  <si>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</si>
  <si>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</si>
  <si>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</si>
  <si>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</si>
  <si>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</si>
  <si>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</si>
  <si>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</si>
  <si>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</si>
  <si>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</si>
  <si>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</si>
  <si>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</si>
  <si>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</si>
  <si>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</si>
  <si>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</si>
  <si>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</si>
  <si>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</si>
  <si>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</si>
  <si>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</si>
  <si>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</si>
  <si>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</si>
  <si>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</si>
  <si>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</si>
  <si>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</si>
  <si>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</si>
  <si>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</si>
  <si>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</si>
  <si>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</si>
  <si>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</si>
  <si>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</si>
  <si>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</si>
  <si>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</si>
  <si>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</si>
  <si>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</si>
  <si>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</si>
  <si>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</si>
  <si>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</si>
  <si>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</si>
  <si>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</si>
  <si>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</si>
  <si>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</si>
  <si>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</si>
  <si>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</si>
  <si>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</si>
  <si>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</si>
  <si>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</si>
  <si>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</si>
  <si>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</si>
  <si>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</si>
  <si>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</si>
  <si>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</si>
  <si>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</si>
  <si>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</si>
  <si>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</si>
  <si>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</si>
  <si>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</si>
  <si>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</si>
  <si>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</si>
  <si>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</si>
  <si>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</si>
  <si>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</si>
  <si>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</si>
  <si>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</si>
  <si>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</si>
  <si>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</si>
  <si>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</si>
  <si>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</si>
  <si>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</si>
  <si>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</si>
  <si>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</si>
  <si>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</si>
  <si>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</si>
  <si>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</si>
  <si>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</si>
  <si>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</si>
  <si>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</si>
  <si>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</si>
  <si>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</si>
  <si>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</si>
  <si>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</si>
  <si>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</si>
  <si>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</si>
  <si>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</si>
  <si>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</si>
  <si>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</si>
  <si>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</si>
  <si>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</si>
  <si>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</si>
  <si>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</si>
  <si>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</si>
  <si>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</si>
  <si>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</si>
  <si>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</si>
  <si>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</si>
  <si>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</si>
  <si>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</si>
  <si>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</si>
  <si>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</si>
  <si>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</si>
  <si>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</si>
  <si>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</si>
  <si>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</si>
  <si>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</si>
  <si>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</si>
  <si>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</si>
  <si>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</si>
  <si>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</si>
  <si>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</si>
  <si>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</si>
  <si>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</si>
  <si>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</si>
  <si>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</si>
  <si>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</si>
  <si>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</si>
  <si>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</si>
  <si>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</si>
  <si>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</si>
  <si>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</si>
  <si>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</si>
  <si>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</si>
  <si>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</si>
  <si>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</si>
  <si>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</si>
  <si>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</si>
  <si>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</si>
  <si>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</si>
  <si>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</si>
  <si>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</si>
  <si>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</si>
  <si>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</si>
  <si>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</si>
  <si>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</si>
  <si>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</si>
  <si>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</si>
  <si>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</si>
  <si>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</si>
  <si>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</si>
  <si>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</si>
  <si>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</si>
  <si>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</si>
  <si>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</si>
  <si>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</si>
  <si>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</si>
  <si>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</si>
  <si>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</si>
  <si>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</si>
  <si>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</si>
  <si>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</si>
  <si>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</si>
  <si>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</si>
  <si>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</si>
  <si>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</si>
  <si>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</si>
  <si>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</si>
  <si>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</si>
  <si>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</si>
  <si>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</si>
  <si>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</si>
  <si>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</si>
  <si>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</si>
  <si>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</si>
  <si>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</si>
  <si>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</si>
  <si>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</si>
  <si>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</si>
  <si>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</si>
  <si>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</si>
  <si>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</si>
  <si>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</si>
  <si>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</si>
  <si>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</si>
  <si>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</si>
  <si>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</si>
  <si>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</si>
  <si>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</si>
  <si>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</si>
  <si>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</si>
  <si>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</si>
  <si>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</si>
  <si>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</si>
  <si>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</si>
  <si>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</si>
  <si>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</si>
  <si>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</si>
  <si>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</si>
  <si>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</si>
  <si>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</si>
  <si>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</si>
  <si>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</si>
  <si>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</si>
  <si>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</si>
  <si>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</si>
  <si>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</si>
  <si>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</si>
  <si>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</si>
  <si>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</si>
  <si>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</si>
  <si>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</si>
  <si>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</si>
  <si>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</si>
  <si>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</si>
  <si>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</si>
  <si>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</si>
  <si>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</si>
  <si>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</si>
  <si>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</si>
  <si>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</si>
  <si>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</si>
  <si>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</si>
  <si>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</si>
  <si>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</si>
  <si>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</si>
  <si>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</si>
  <si>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</si>
  <si>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</si>
  <si>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</si>
  <si>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</si>
  <si>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</si>
  <si>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</si>
  <si>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</si>
  <si>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</si>
  <si>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</si>
  <si>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</si>
  <si>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</si>
  <si>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</si>
  <si>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</si>
  <si>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</si>
  <si>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</si>
  <si>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</si>
  <si>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</si>
  <si>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</si>
  <si>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</si>
  <si>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</si>
  <si>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</si>
  <si>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</si>
  <si>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</si>
  <si>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</si>
  <si>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</si>
  <si>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</si>
  <si>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</si>
  <si>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</si>
  <si>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</si>
  <si>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</si>
  <si>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</si>
  <si>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</si>
  <si>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</si>
  <si>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</si>
  <si>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</si>
  <si>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</si>
  <si>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</si>
  <si>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</si>
  <si>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</si>
  <si>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</si>
  <si>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</si>
  <si>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</si>
  <si>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</si>
  <si>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</si>
  <si>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</si>
  <si>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</si>
  <si>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</si>
  <si>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</si>
  <si>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</si>
  <si>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</si>
  <si>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</si>
  <si>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</si>
  <si>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</si>
  <si>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</si>
  <si>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</si>
  <si>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</si>
  <si>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</si>
  <si>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</si>
  <si>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</si>
  <si>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</si>
  <si>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</si>
  <si>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</si>
  <si>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</si>
  <si>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</si>
  <si>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</si>
  <si>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</si>
  <si>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</si>
  <si>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</si>
  <si>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</si>
  <si>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</si>
  <si>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</si>
  <si>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</si>
  <si>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</si>
  <si>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</si>
  <si>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</si>
  <si>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</si>
  <si>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</si>
  <si>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</si>
  <si>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</si>
  <si>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</si>
  <si>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</si>
  <si>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</si>
  <si>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</si>
  <si>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</si>
  <si>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</si>
  <si>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</si>
  <si>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</si>
  <si>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</si>
  <si>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</si>
  <si>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</si>
  <si>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</si>
  <si>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</si>
  <si>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</si>
  <si>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</si>
  <si>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</si>
  <si>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</si>
  <si>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</si>
  <si>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</si>
  <si>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</si>
  <si>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</si>
  <si>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</si>
  <si>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</si>
  <si>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</si>
  <si>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</si>
  <si>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</si>
  <si>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</si>
  <si>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</si>
  <si>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</si>
  <si>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</si>
  <si>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</si>
  <si>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</si>
  <si>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</si>
  <si>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</si>
  <si>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</si>
  <si>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</si>
  <si>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</si>
  <si>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</si>
  <si>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</si>
  <si>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</si>
  <si>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</si>
  <si>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</si>
  <si>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</si>
  <si>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</si>
  <si>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</si>
  <si>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</si>
  <si>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</si>
  <si>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</si>
  <si>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</si>
  <si>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</si>
  <si>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</si>
  <si>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</si>
  <si>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</si>
  <si>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</si>
  <si>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</si>
  <si>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</si>
  <si>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</si>
  <si>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</si>
  <si>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</si>
  <si>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</si>
  <si>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</si>
  <si>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</si>
  <si>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</si>
  <si>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</si>
  <si>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</si>
  <si>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</si>
  <si>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</si>
  <si>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</si>
  <si>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</si>
  <si>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</si>
  <si>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</si>
  <si>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</si>
  <si>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</si>
  <si>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</si>
  <si>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</si>
  <si>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</si>
  <si>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</si>
  <si>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</si>
  <si>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</si>
  <si>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</si>
  <si>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</si>
  <si>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</si>
  <si>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</si>
  <si>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</si>
  <si>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</si>
  <si>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</si>
  <si>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</si>
  <si>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</si>
  <si>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</si>
  <si>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</si>
  <si>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</si>
  <si>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</si>
  <si>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</si>
  <si>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</si>
  <si>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</si>
  <si>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</si>
  <si>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</si>
  <si>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</si>
  <si>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</si>
  <si>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</si>
  <si>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</si>
  <si>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</si>
  <si>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</si>
  <si>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</si>
  <si>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</si>
  <si>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</si>
  <si>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</si>
  <si>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</si>
  <si>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</si>
  <si>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</si>
  <si>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</si>
  <si>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</si>
  <si>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</si>
  <si>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</si>
  <si>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</si>
  <si>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</si>
  <si>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</si>
  <si>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</si>
  <si>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</si>
  <si>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</si>
  <si>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</si>
  <si>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</si>
  <si>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</si>
  <si>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</si>
  <si>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</si>
  <si>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</si>
  <si>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</si>
  <si>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</si>
  <si>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</si>
  <si>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</si>
  <si>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</si>
  <si>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</si>
  <si>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</si>
  <si>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</si>
  <si>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</si>
  <si>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</si>
  <si>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</si>
  <si>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</si>
  <si>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</si>
  <si>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</si>
  <si>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</si>
  <si>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</si>
  <si>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</si>
  <si>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</si>
  <si>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</si>
  <si>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</si>
  <si>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</si>
  <si>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</si>
  <si>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</si>
  <si>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</si>
  <si>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</si>
  <si>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</si>
  <si>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</si>
  <si>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</si>
  <si>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</si>
  <si>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</si>
  <si>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</si>
  <si>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</si>
  <si>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</si>
  <si>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</si>
  <si>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</si>
  <si>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</si>
  <si>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</si>
  <si>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</si>
  <si>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</si>
  <si>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</si>
  <si>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</si>
  <si>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</si>
  <si>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</si>
  <si>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</si>
  <si>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</si>
  <si>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</si>
  <si>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</si>
  <si>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</si>
  <si>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</si>
  <si>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</si>
  <si>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</si>
  <si>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</si>
  <si>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</si>
  <si>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</si>
  <si>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</si>
  <si>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</si>
  <si>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</si>
  <si>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</si>
  <si>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</si>
  <si>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</si>
  <si>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</si>
  <si>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</si>
  <si>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</si>
  <si>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</si>
  <si>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</si>
  <si>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</si>
  <si>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</si>
  <si>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</si>
  <si>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</si>
  <si>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</si>
  <si>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</si>
  <si>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</si>
  <si>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</si>
  <si>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</si>
  <si>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</si>
  <si>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</si>
  <si>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</si>
  <si>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</si>
  <si>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</si>
  <si>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</si>
  <si>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</si>
  <si>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</si>
  <si>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</si>
  <si>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</si>
  <si>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</si>
  <si>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</si>
  <si>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</si>
  <si>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</si>
  <si>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</si>
  <si>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</si>
  <si>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</si>
  <si>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</si>
  <si>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</si>
  <si>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</si>
  <si>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</si>
  <si>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</si>
  <si>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</si>
  <si>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</si>
  <si>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</si>
  <si>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</si>
  <si>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</si>
  <si>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</si>
  <si>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</si>
  <si>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</si>
  <si>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</si>
  <si>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</si>
  <si>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</si>
  <si>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</si>
  <si>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</si>
  <si>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</si>
  <si>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</si>
  <si>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</si>
  <si>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</si>
  <si>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</si>
  <si>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</si>
  <si>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</si>
  <si>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</si>
  <si>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</si>
  <si>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</si>
  <si>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</si>
  <si>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</si>
  <si>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</si>
  <si>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</si>
  <si>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</si>
  <si>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</si>
  <si>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</si>
  <si>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</si>
  <si>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</si>
  <si>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</si>
  <si>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</si>
  <si>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</si>
  <si>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</si>
  <si>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</si>
  <si>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</si>
  <si>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</si>
  <si>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</si>
  <si>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</si>
  <si>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</si>
  <si>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</si>
  <si>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</si>
  <si>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</si>
  <si>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</si>
  <si>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</si>
  <si>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</si>
  <si>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</si>
  <si>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</si>
  <si>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</si>
  <si>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</si>
  <si>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</si>
  <si>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</si>
  <si>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</si>
  <si>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</si>
  <si>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</si>
  <si>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</si>
  <si>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</si>
  <si>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</si>
  <si>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</si>
  <si>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</si>
  <si>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</si>
  <si>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</si>
  <si>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</si>
  <si>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</si>
  <si>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</si>
  <si>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</si>
  <si>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</si>
  <si>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</si>
  <si>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</si>
  <si>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</si>
  <si>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</si>
  <si>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</si>
  <si>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</si>
  <si>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</si>
  <si>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</si>
  <si>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</si>
  <si>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</si>
  <si>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</si>
  <si>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</si>
  <si>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</si>
  <si>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</si>
  <si>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</si>
  <si>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</si>
  <si>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</si>
  <si>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</si>
  <si>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</si>
  <si>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</si>
  <si>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</si>
  <si>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</si>
  <si>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</si>
  <si>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</si>
  <si>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</si>
  <si>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</si>
  <si>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</si>
  <si>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</si>
  <si>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</si>
  <si>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</si>
  <si>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</si>
  <si>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</si>
  <si>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</si>
  <si>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</si>
  <si>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</si>
  <si>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</si>
  <si>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</si>
  <si>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</si>
  <si>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</si>
  <si>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</si>
  <si>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</si>
  <si>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</si>
  <si>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</si>
  <si>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</si>
  <si>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</si>
  <si>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</si>
  <si>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</si>
  <si>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</si>
  <si>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</si>
  <si>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</si>
  <si>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</si>
  <si>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</si>
  <si>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</si>
  <si>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</si>
  <si>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</si>
  <si>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</si>
  <si>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</si>
  <si>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</si>
  <si>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</si>
  <si>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</si>
  <si>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</si>
  <si>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</si>
  <si>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</si>
  <si>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</si>
  <si>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</si>
  <si>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</si>
  <si>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</si>
  <si>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</si>
  <si>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</si>
  <si>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</si>
  <si>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</si>
  <si>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</si>
  <si>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</si>
  <si>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</si>
  <si>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</si>
  <si>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</si>
  <si>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</si>
  <si>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</si>
  <si>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</si>
  <si>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</si>
  <si>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</si>
  <si>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</si>
  <si>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</si>
  <si>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</si>
  <si>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</si>
  <si>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</si>
  <si>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</si>
  <si>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</si>
  <si>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</si>
  <si>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</si>
  <si>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</si>
  <si>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</si>
  <si>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</si>
  <si>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</si>
  <si>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</si>
  <si>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</si>
  <si>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</si>
  <si>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</si>
  <si>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</si>
  <si>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</si>
  <si>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</si>
  <si>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</si>
  <si>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</si>
  <si>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</si>
  <si>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</si>
  <si>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</si>
  <si>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</si>
  <si>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</si>
  <si>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</si>
  <si>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</si>
  <si>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</si>
  <si>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</si>
  <si>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</si>
  <si>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</si>
  <si>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</si>
  <si>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</si>
  <si>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</si>
  <si>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</si>
  <si>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</si>
  <si>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</si>
  <si>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</si>
  <si>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</si>
  <si>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</si>
  <si>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</si>
  <si>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</si>
  <si>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</si>
  <si>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</si>
  <si>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</si>
  <si>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</si>
  <si>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</si>
  <si>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</si>
  <si>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</si>
  <si>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</si>
  <si>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</si>
  <si>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</si>
  <si>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</si>
  <si>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</si>
  <si>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</si>
  <si>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</si>
  <si>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</si>
  <si>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</si>
  <si>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</si>
  <si>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</si>
  <si>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</si>
  <si>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</si>
  <si>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</si>
  <si>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</si>
  <si>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</si>
  <si>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</si>
  <si>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</si>
  <si>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</si>
  <si>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</si>
  <si>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</si>
  <si>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</si>
  <si>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</si>
  <si>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</si>
  <si>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</si>
  <si>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</si>
  <si>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</si>
  <si>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</si>
  <si>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</si>
  <si>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</si>
  <si>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</si>
  <si>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</si>
  <si>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</si>
  <si>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</si>
  <si>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</si>
  <si>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</si>
  <si>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</si>
  <si>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</si>
  <si>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</si>
  <si>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</si>
  <si>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</si>
  <si>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</si>
  <si>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</si>
  <si>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</si>
  <si>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</si>
  <si>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</si>
  <si>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</si>
  <si>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</si>
  <si>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</si>
  <si>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</si>
  <si>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</si>
  <si>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</si>
  <si>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</si>
  <si>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</si>
  <si>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</si>
  <si>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</si>
  <si>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</si>
  <si>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</si>
  <si>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</si>
  <si>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</si>
  <si>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</si>
  <si>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</si>
  <si>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</si>
  <si>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</si>
  <si>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</si>
  <si>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</si>
  <si>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</si>
  <si>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</si>
  <si>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</si>
  <si>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</si>
  <si>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</si>
  <si>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</si>
  <si>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</si>
  <si>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</si>
  <si>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</si>
  <si>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</si>
  <si>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</si>
  <si>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</si>
  <si>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</si>
  <si>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</si>
  <si>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</si>
  <si>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</si>
  <si>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</si>
  <si>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</si>
  <si>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</si>
  <si>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</si>
  <si>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</si>
  <si>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</si>
  <si>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</si>
  <si>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</si>
  <si>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</si>
  <si>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</si>
  <si>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</si>
  <si>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</si>
  <si>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</si>
  <si>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</si>
  <si>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</si>
  <si>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</si>
  <si>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</si>
  <si>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</si>
  <si>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</si>
  <si>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</si>
  <si>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</si>
  <si>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</si>
  <si>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</si>
  <si>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</si>
  <si>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</si>
  <si>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</si>
  <si>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</si>
  <si>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</si>
  <si>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</si>
  <si>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</si>
  <si>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</si>
  <si>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</si>
  <si>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</si>
  <si>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</si>
  <si>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</si>
  <si>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</si>
  <si>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</si>
  <si>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</si>
  <si>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</si>
  <si>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</si>
  <si>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</si>
  <si>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</si>
  <si>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</si>
  <si>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</si>
  <si>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</si>
  <si>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</si>
  <si>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</si>
  <si>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</si>
  <si>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</si>
  <si>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</si>
  <si>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</si>
  <si>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</si>
  <si>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</si>
  <si>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</si>
  <si>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</si>
  <si>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</si>
  <si>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</si>
  <si>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</si>
  <si>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</si>
  <si>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</si>
  <si>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</si>
  <si>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</si>
  <si>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</si>
  <si>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</si>
  <si>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</si>
  <si>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</si>
  <si>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</si>
  <si>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</si>
  <si>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</si>
  <si>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</si>
  <si>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</si>
  <si>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</si>
  <si>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</si>
  <si>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</si>
  <si>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</si>
  <si>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</si>
  <si>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</si>
  <si>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</si>
  <si>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</si>
  <si>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</si>
  <si>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</si>
  <si>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</si>
  <si>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</si>
  <si>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</si>
  <si>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</si>
  <si>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</si>
  <si>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</si>
  <si>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</si>
  <si>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</si>
  <si>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</si>
  <si>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</si>
  <si>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</si>
  <si>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</si>
  <si>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</si>
  <si>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</si>
  <si>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</si>
  <si>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</si>
  <si>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</si>
  <si>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</si>
  <si>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</si>
  <si>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</si>
  <si>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</si>
  <si>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</si>
  <si>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</si>
  <si>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</si>
  <si>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</si>
  <si>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</si>
  <si>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</si>
  <si>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</si>
  <si>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</si>
  <si>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</si>
  <si>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</si>
  <si>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</si>
  <si>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</si>
  <si>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</si>
  <si>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</si>
  <si>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</si>
  <si>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</si>
  <si>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</si>
  <si>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</si>
  <si>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</si>
  <si>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</si>
  <si>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</si>
  <si>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</si>
  <si>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</si>
  <si>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</si>
  <si>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</si>
  <si>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</si>
  <si>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</si>
  <si>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</si>
  <si>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</si>
  <si>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</si>
  <si>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</si>
  <si>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</si>
  <si>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</si>
  <si>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</si>
  <si>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</si>
  <si>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</si>
  <si>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</si>
  <si>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</si>
  <si>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</si>
  <si>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</si>
  <si>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</si>
  <si>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</si>
  <si>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</si>
  <si>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</si>
  <si>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</si>
  <si>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</si>
  <si>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</si>
  <si>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</si>
  <si>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</si>
  <si>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</si>
  <si>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</si>
  <si>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</si>
  <si>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</si>
  <si>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</si>
  <si>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</si>
  <si>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</si>
  <si>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</si>
  <si>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</si>
  <si>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</si>
  <si>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</si>
  <si>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</si>
  <si>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</si>
  <si>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</si>
  <si>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</si>
  <si>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</si>
  <si>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</si>
  <si>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</si>
  <si>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</si>
  <si>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</si>
  <si>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</si>
  <si>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</si>
  <si>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</si>
  <si>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</si>
  <si>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</si>
  <si>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</si>
  <si>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</si>
  <si>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</si>
  <si>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</si>
  <si>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</si>
  <si>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</si>
  <si>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</si>
  <si>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</si>
  <si>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</si>
  <si>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</si>
  <si>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</si>
  <si>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</si>
  <si>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</si>
  <si>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</si>
  <si>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</si>
  <si>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</si>
  <si>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</si>
  <si>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</si>
  <si>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</si>
  <si>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</si>
  <si>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</si>
  <si>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</si>
  <si>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</si>
  <si>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</si>
  <si>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</si>
  <si>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</si>
  <si>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</si>
  <si>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</si>
  <si>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</si>
  <si>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</si>
  <si>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</si>
  <si>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</si>
  <si>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</si>
  <si>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</si>
  <si>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</si>
  <si>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</si>
  <si>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</si>
  <si>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</si>
  <si>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</si>
  <si>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</si>
  <si>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</si>
  <si>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</si>
  <si>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</si>
  <si>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</si>
  <si>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</si>
  <si>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</si>
  <si>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</si>
  <si>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</si>
  <si>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</si>
  <si>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</si>
  <si>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</si>
  <si>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</si>
  <si>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</si>
  <si>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</si>
  <si>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</si>
  <si>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</si>
  <si>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</si>
  <si>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</si>
  <si>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</si>
  <si>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</si>
  <si>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</si>
  <si>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</si>
  <si>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</si>
  <si>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</si>
  <si>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</si>
  <si>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</si>
  <si>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</si>
  <si>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</si>
  <si>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</si>
  <si>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</si>
  <si>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</si>
  <si>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</si>
  <si>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</si>
  <si>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</si>
  <si>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</si>
  <si>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</si>
  <si>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</si>
  <si>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</si>
  <si>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</si>
  <si>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</si>
  <si>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</si>
  <si>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</si>
  <si>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</si>
  <si>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</si>
  <si>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</si>
  <si>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</si>
  <si>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</si>
  <si>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</si>
  <si>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</si>
  <si>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</si>
  <si>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</si>
  <si>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</si>
  <si>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</si>
  <si>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</si>
  <si>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</si>
  <si>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</si>
  <si>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</si>
  <si>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</si>
  <si>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</si>
  <si>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</si>
  <si>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</si>
  <si>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</si>
  <si>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</si>
  <si>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</si>
  <si>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</si>
  <si>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</si>
  <si>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</si>
  <si>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</si>
  <si>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</si>
  <si>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</si>
  <si>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</si>
  <si>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</si>
  <si>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</si>
  <si>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</si>
  <si>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</si>
  <si>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</si>
  <si>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</si>
  <si>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</si>
  <si>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</si>
  <si>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</si>
  <si>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</si>
  <si>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</si>
  <si>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</si>
  <si>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</si>
  <si>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</si>
  <si>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</si>
  <si>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</si>
  <si>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</si>
  <si>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</si>
  <si>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</si>
  <si>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</si>
  <si>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</si>
  <si>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</si>
  <si>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</si>
  <si>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</si>
  <si>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</si>
  <si>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</si>
  <si>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</si>
  <si>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</si>
  <si>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</si>
  <si>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</si>
  <si>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</si>
  <si>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</si>
  <si>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</si>
  <si>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</si>
  <si>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</si>
  <si>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</si>
  <si>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</si>
  <si>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</si>
  <si>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</si>
  <si>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</si>
  <si>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</si>
  <si>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</si>
  <si>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</si>
  <si>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</si>
  <si>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</si>
  <si>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</si>
  <si>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</si>
  <si>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</si>
  <si>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</si>
  <si>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</si>
  <si>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</si>
  <si>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</si>
  <si>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</si>
  <si>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</si>
  <si>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</si>
  <si>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</si>
  <si>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</si>
  <si>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</si>
  <si>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</si>
  <si>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</si>
  <si>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</si>
  <si>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</si>
  <si>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</si>
  <si>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</si>
  <si>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</si>
  <si>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</si>
  <si>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</si>
  <si>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</si>
  <si>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</si>
  <si>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</si>
  <si>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</si>
  <si>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</si>
  <si>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</si>
  <si>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</si>
  <si>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</si>
  <si>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</si>
  <si>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</si>
  <si>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</si>
  <si>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</si>
  <si>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</si>
  <si>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</si>
  <si>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</si>
  <si>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</si>
  <si>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</si>
  <si>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</si>
  <si>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</si>
  <si>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</si>
  <si>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</si>
  <si>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</si>
  <si>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</si>
  <si>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</si>
  <si>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</si>
  <si>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</si>
  <si>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</si>
  <si>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</si>
  <si>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</si>
  <si>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</si>
  <si>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</si>
  <si>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</si>
  <si>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</si>
  <si>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</si>
  <si>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</si>
  <si>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</si>
  <si>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</si>
  <si>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</si>
  <si>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</si>
  <si>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</si>
  <si>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</si>
  <si>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</si>
  <si>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</si>
  <si>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</si>
  <si>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</si>
  <si>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</si>
  <si>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</si>
  <si>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</si>
  <si>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</si>
  <si>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</si>
  <si>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</si>
  <si>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</si>
  <si>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</si>
  <si>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</si>
  <si>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</si>
  <si>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</si>
  <si>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</si>
  <si>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</si>
  <si>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</si>
  <si>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</si>
  <si>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</si>
  <si>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</si>
  <si>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</si>
  <si>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</si>
  <si>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</si>
  <si>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</si>
  <si>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</si>
  <si>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</si>
  <si>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</si>
  <si>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</si>
  <si>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</si>
  <si>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</si>
  <si>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</si>
  <si>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</si>
  <si>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</si>
  <si>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</si>
  <si>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</si>
  <si>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</si>
  <si>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</si>
  <si>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</si>
  <si>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</si>
  <si>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</si>
  <si>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</si>
  <si>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</si>
  <si>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</si>
  <si>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</si>
  <si>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</si>
  <si>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</si>
  <si>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</si>
  <si>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</si>
  <si>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</si>
  <si>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</si>
  <si>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</si>
  <si>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</si>
  <si>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</si>
  <si>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</si>
  <si>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</si>
  <si>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</si>
  <si>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</si>
  <si>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</si>
  <si>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</si>
  <si>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</si>
  <si>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</si>
  <si>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</si>
  <si>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</si>
  <si>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</si>
  <si>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</si>
  <si>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</si>
  <si>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</si>
  <si>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</si>
  <si>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</si>
  <si>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</si>
  <si>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</si>
  <si>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</si>
  <si>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</si>
  <si>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</si>
  <si>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</si>
  <si>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</si>
  <si>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</si>
  <si>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</si>
  <si>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</si>
  <si>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</si>
  <si>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</si>
  <si>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</si>
  <si>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</si>
  <si>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</si>
  <si>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</si>
  <si>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</si>
  <si>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</si>
  <si>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</si>
  <si>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</si>
  <si>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</si>
  <si>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</si>
  <si>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</si>
  <si>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</si>
  <si>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</si>
  <si>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</si>
  <si>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</si>
  <si>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</si>
  <si>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</si>
  <si>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</si>
  <si>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</si>
  <si>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</si>
  <si>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</si>
  <si>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</si>
  <si>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</si>
  <si>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</si>
  <si>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</si>
  <si>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</si>
  <si>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</si>
  <si>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</si>
  <si>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</si>
  <si>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</si>
  <si>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</si>
  <si>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</si>
  <si>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</si>
  <si>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</si>
  <si>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</si>
  <si>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</si>
  <si>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</si>
  <si>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</si>
  <si>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</si>
  <si>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</si>
  <si>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</si>
  <si>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</si>
  <si>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</si>
  <si>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</si>
  <si>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</si>
  <si>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</si>
  <si>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</si>
  <si>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</si>
  <si>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</si>
  <si>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</si>
  <si>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</si>
  <si>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</si>
  <si>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</si>
  <si>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</si>
  <si>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</si>
  <si>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</si>
  <si>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</si>
  <si>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</si>
  <si>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</si>
  <si>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</si>
  <si>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</si>
  <si>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</si>
  <si>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</si>
  <si>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</si>
  <si>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</si>
  <si>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</si>
  <si>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</si>
  <si>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</si>
  <si>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</si>
  <si>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</si>
  <si>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</si>
  <si>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</si>
  <si>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</si>
  <si>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</si>
  <si>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</si>
  <si>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</si>
  <si>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</si>
  <si>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</si>
  <si>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</si>
  <si>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</si>
  <si>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</si>
  <si>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</si>
  <si>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</si>
  <si>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</si>
  <si>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</si>
  <si>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</si>
  <si>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</si>
  <si>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</si>
  <si>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</si>
  <si>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</si>
  <si>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</si>
  <si>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</si>
  <si>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</si>
  <si>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</si>
  <si>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</si>
  <si>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</si>
  <si>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</si>
  <si>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</si>
  <si>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</si>
  <si>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</si>
  <si>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</si>
  <si>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</si>
  <si>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</si>
  <si>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</si>
  <si>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</si>
  <si>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</si>
  <si>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</si>
  <si>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</si>
  <si>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</si>
  <si>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</si>
  <si>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</si>
  <si>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</si>
  <si>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</si>
  <si>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</si>
  <si>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</si>
  <si>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</si>
  <si>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</si>
  <si>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</si>
  <si>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</si>
  <si>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</si>
  <si>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</si>
  <si>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</si>
  <si>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</si>
  <si>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</si>
  <si>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</si>
  <si>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</si>
  <si>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</si>
  <si>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</si>
  <si>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</si>
  <si>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</si>
  <si>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</si>
  <si>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</si>
  <si>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</si>
  <si>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</si>
  <si>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</si>
  <si>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</si>
  <si>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</si>
  <si>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</si>
  <si>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</si>
  <si>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</si>
  <si>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</si>
  <si>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</si>
  <si>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</si>
  <si>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</si>
  <si>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</si>
  <si>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</si>
  <si>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</si>
  <si>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</si>
  <si>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</si>
  <si>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</si>
  <si>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</si>
  <si>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</si>
  <si>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</si>
  <si>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</si>
  <si>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</si>
  <si>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</si>
  <si>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</si>
  <si>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</si>
  <si>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</si>
  <si>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</si>
  <si>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</si>
  <si>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</si>
  <si>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</si>
  <si>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</si>
  <si>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</si>
  <si>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</si>
  <si>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</si>
  <si>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</si>
  <si>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</si>
  <si>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</si>
  <si>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</si>
  <si>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</si>
  <si>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</si>
  <si>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</si>
  <si>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</si>
  <si>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</si>
  <si>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</si>
  <si>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</si>
  <si>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</si>
  <si>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</si>
  <si>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</si>
  <si>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</si>
  <si>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</si>
  <si>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</si>
  <si>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</si>
  <si>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</si>
  <si>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</si>
  <si>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</si>
  <si>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</si>
  <si>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</si>
  <si>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</si>
  <si>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</si>
  <si>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</si>
  <si>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</si>
  <si>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</si>
  <si>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</si>
  <si>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</si>
  <si>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</si>
  <si>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</si>
  <si>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</si>
  <si>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</si>
  <si>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</si>
  <si>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</si>
  <si>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</si>
  <si>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</si>
  <si>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</si>
  <si>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</si>
  <si>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</si>
  <si>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</si>
  <si>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</si>
  <si>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</si>
  <si>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</si>
  <si>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</si>
  <si>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</si>
  <si>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</si>
  <si>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</si>
  <si>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</si>
  <si>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</si>
  <si>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</si>
  <si>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</si>
  <si>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</si>
  <si>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</si>
  <si>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</si>
  <si>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</si>
  <si>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</si>
  <si>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</si>
  <si>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</si>
  <si>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</si>
  <si>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</si>
  <si>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</si>
  <si>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</si>
  <si>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</si>
  <si>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</si>
  <si>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</si>
  <si>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</si>
  <si>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</si>
  <si>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</si>
  <si>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</si>
  <si>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</si>
  <si>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</si>
  <si>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</si>
  <si>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</si>
  <si>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</si>
  <si>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</si>
  <si>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</si>
  <si>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</si>
  <si>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</si>
  <si>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</si>
  <si>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</si>
  <si>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</si>
  <si>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</si>
  <si>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</si>
  <si>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</si>
  <si>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</si>
  <si>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</si>
  <si>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</si>
  <si>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</si>
  <si>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</si>
  <si>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</si>
  <si>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</si>
  <si>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</si>
  <si>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</si>
  <si>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</si>
  <si>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</si>
  <si>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</si>
  <si>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</si>
  <si>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</si>
  <si>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</si>
  <si>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</si>
  <si>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</si>
  <si>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</si>
  <si>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</si>
  <si>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</si>
  <si>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</si>
  <si>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</si>
  <si>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</si>
  <si>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</si>
  <si>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</si>
  <si>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</si>
  <si>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</si>
  <si>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</si>
  <si>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</si>
  <si>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</si>
  <si>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</si>
  <si>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</si>
  <si>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</si>
  <si>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</si>
  <si>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</si>
  <si>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</si>
  <si>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</si>
  <si>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</si>
  <si>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</si>
  <si>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</si>
  <si>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</si>
  <si>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</si>
  <si>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</si>
  <si>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</si>
  <si>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</si>
  <si>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</si>
  <si>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</si>
  <si>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</si>
  <si>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</si>
  <si>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</si>
  <si>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</si>
  <si>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</si>
  <si>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</si>
  <si>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</si>
  <si>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</si>
  <si>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</si>
  <si>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</si>
  <si>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</si>
  <si>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</si>
  <si>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</si>
  <si>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</si>
  <si>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</si>
  <si>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</si>
  <si>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</si>
  <si>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</si>
  <si>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</si>
  <si>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</si>
  <si>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</si>
  <si>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</si>
  <si>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</si>
  <si>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</si>
  <si>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</si>
  <si>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</si>
  <si>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</si>
  <si>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</si>
  <si>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</si>
  <si>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</si>
  <si>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</si>
  <si>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</si>
  <si>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</si>
  <si>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</si>
  <si>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</si>
  <si>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</si>
  <si>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</si>
  <si>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</si>
  <si>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</si>
  <si>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</si>
  <si>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</si>
  <si>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</si>
  <si>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</si>
  <si>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</si>
  <si>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</si>
  <si>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</si>
  <si>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</si>
  <si>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</si>
  <si>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</si>
  <si>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</si>
  <si>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</si>
  <si>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</si>
  <si>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</si>
  <si>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</si>
  <si>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</si>
  <si>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</si>
  <si>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</si>
  <si>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</si>
  <si>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</si>
  <si>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</si>
  <si>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</si>
  <si>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</si>
  <si>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</si>
  <si>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</si>
  <si>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</si>
  <si>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</si>
  <si>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</si>
  <si>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</si>
  <si>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</si>
  <si>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</si>
  <si>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</si>
  <si>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</si>
  <si>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</si>
  <si>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</si>
  <si>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</si>
  <si>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</si>
  <si>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</si>
  <si>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</si>
  <si>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</si>
  <si>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</si>
  <si>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</si>
  <si>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</si>
  <si>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</si>
  <si>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</si>
  <si>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</si>
  <si>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</si>
  <si>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</si>
  <si>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</si>
  <si>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</si>
  <si>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</si>
  <si>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</si>
  <si>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</si>
  <si>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</si>
  <si>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</si>
  <si>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</si>
  <si>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</si>
  <si>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</si>
  <si>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</si>
  <si>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</si>
  <si>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</si>
  <si>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</si>
  <si>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</si>
  <si>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</si>
  <si>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</si>
  <si>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</si>
  <si>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</si>
  <si>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</si>
  <si>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</si>
  <si>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</si>
  <si>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</si>
  <si>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</si>
  <si>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</si>
  <si>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</si>
  <si>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</si>
  <si>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</si>
  <si>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</si>
  <si>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</si>
  <si>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</si>
  <si>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</si>
  <si>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</si>
  <si>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</si>
  <si>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</si>
  <si>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</si>
  <si>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</si>
  <si>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</si>
  <si>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</si>
  <si>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</si>
  <si>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</si>
  <si>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</si>
  <si>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</si>
  <si>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</si>
  <si>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</si>
  <si>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</si>
  <si>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</si>
  <si>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</si>
  <si>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</si>
  <si>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</si>
  <si>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</si>
  <si>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</si>
  <si>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</si>
  <si>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</si>
  <si>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</si>
  <si>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</si>
  <si>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</si>
  <si>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</si>
  <si>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</si>
  <si>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</si>
  <si>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</si>
  <si>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</si>
  <si>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</si>
  <si>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</si>
  <si>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</si>
  <si>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</si>
  <si>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</si>
  <si>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</si>
  <si>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</si>
  <si>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</si>
  <si>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</si>
  <si>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</si>
  <si>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</si>
  <si>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</si>
  <si>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</si>
  <si>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</si>
  <si>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</si>
  <si>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</si>
  <si>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</si>
  <si>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</si>
  <si>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</si>
  <si>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</si>
  <si>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</si>
  <si>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</si>
  <si>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</si>
  <si>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</si>
  <si>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</si>
  <si>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</si>
  <si>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</si>
  <si>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</si>
  <si>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</si>
  <si>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</si>
  <si>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</si>
  <si>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</si>
  <si>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</si>
  <si>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</si>
  <si>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</si>
  <si>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</si>
  <si>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</si>
  <si>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</si>
  <si>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</si>
  <si>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</si>
  <si>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</si>
  <si>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</si>
  <si>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</si>
  <si>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</si>
  <si>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</si>
  <si>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</si>
  <si>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</si>
  <si>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</si>
  <si>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</si>
  <si>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</si>
  <si>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</si>
  <si>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</si>
  <si>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</si>
  <si>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</si>
  <si>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</si>
  <si>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</si>
  <si>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</si>
  <si>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</si>
  <si>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</si>
  <si>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</si>
  <si>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</si>
  <si>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</si>
  <si>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</si>
  <si>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</si>
  <si>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</si>
  <si>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</si>
  <si>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</si>
  <si>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</si>
  <si>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</si>
  <si>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</si>
  <si>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</si>
  <si>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</si>
  <si>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</si>
  <si>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</si>
  <si>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</si>
  <si>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</si>
  <si>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</si>
  <si>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</si>
  <si>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</si>
  <si>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</si>
  <si>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</si>
  <si>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</si>
  <si>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</si>
  <si>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</si>
  <si>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</si>
  <si>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</si>
  <si>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</si>
  <si>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</si>
  <si>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</si>
  <si>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</si>
  <si>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</si>
  <si>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</si>
  <si>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</si>
  <si>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</si>
  <si>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</si>
  <si>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</si>
  <si>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</si>
  <si>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</si>
  <si>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</si>
  <si>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</si>
  <si>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</si>
  <si>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</si>
  <si>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</si>
  <si>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</si>
  <si>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</si>
  <si>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</si>
  <si>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</si>
  <si>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</si>
  <si>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</si>
  <si>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</si>
  <si>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</si>
  <si>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</si>
  <si>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</si>
  <si>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</si>
  <si>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</si>
  <si>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</si>
  <si>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</si>
  <si>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</si>
  <si>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</si>
  <si>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</si>
  <si>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</si>
  <si>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</si>
  <si>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</si>
  <si>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</si>
  <si>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</si>
  <si>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</si>
  <si>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</si>
  <si>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</si>
  <si>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</si>
  <si>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</si>
  <si>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</si>
  <si>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</si>
  <si>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</si>
  <si>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</si>
  <si>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</si>
  <si>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</si>
  <si>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</si>
  <si>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</si>
  <si>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</si>
  <si>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</si>
  <si>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</si>
  <si>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</si>
  <si>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</si>
  <si>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</si>
  <si>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</si>
  <si>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</si>
  <si>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</si>
  <si>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</si>
  <si>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</si>
  <si>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</si>
  <si>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</si>
  <si>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</si>
  <si>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</si>
  <si>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</si>
  <si>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</si>
  <si>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</si>
  <si>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</si>
  <si>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</si>
  <si>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</si>
  <si>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</si>
  <si>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</si>
  <si>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</si>
  <si>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</si>
  <si>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</si>
  <si>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</si>
  <si>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</si>
  <si>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</si>
  <si>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</si>
  <si>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</si>
  <si>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</si>
  <si>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</si>
  <si>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</si>
  <si>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</si>
  <si>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</si>
  <si>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</si>
  <si>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</si>
  <si>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</si>
  <si>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</si>
  <si>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</si>
  <si>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</si>
  <si>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</si>
  <si>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</si>
  <si>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</si>
  <si>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</si>
  <si>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</si>
  <si>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</si>
  <si>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</si>
  <si>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</si>
  <si>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</si>
  <si>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</si>
  <si>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</si>
  <si>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</si>
  <si>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</si>
  <si>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</si>
  <si>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</si>
  <si>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</si>
  <si>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</si>
  <si>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</si>
  <si>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</si>
  <si>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</si>
  <si>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</si>
  <si>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</si>
  <si>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</si>
  <si>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</si>
  <si>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</si>
  <si>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</si>
  <si>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</si>
  <si>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</si>
  <si>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</si>
  <si>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</si>
  <si>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</si>
  <si>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</si>
  <si>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</si>
  <si>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</si>
  <si>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</si>
  <si>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</si>
  <si>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</si>
  <si>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</si>
  <si>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</si>
  <si>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</si>
  <si>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</si>
  <si>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</si>
  <si>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</si>
  <si>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</si>
  <si>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</si>
  <si>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</si>
  <si>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</si>
  <si>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</si>
  <si>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</si>
  <si>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</si>
  <si>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</si>
  <si>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</si>
  <si>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</si>
  <si>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</si>
  <si>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</si>
  <si>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</si>
  <si>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</si>
  <si>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</si>
  <si>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</si>
  <si>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</si>
  <si>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</si>
  <si>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</si>
  <si>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</si>
  <si>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</si>
  <si>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</si>
  <si>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</si>
  <si>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</si>
  <si>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</si>
  <si>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</si>
  <si>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</si>
  <si>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</si>
  <si>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</si>
  <si>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</si>
  <si>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</si>
  <si>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</si>
  <si>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</si>
  <si>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</si>
  <si>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</si>
  <si>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</si>
  <si>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</si>
  <si>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</si>
  <si>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</si>
  <si>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</si>
  <si>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</si>
  <si>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</si>
  <si>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</si>
  <si>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</si>
  <si>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</si>
  <si>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</si>
  <si>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</si>
  <si>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</si>
  <si>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</si>
  <si>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</si>
  <si>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</si>
  <si>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</si>
  <si>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</si>
  <si>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</si>
  <si>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</si>
  <si>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</si>
  <si>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</si>
  <si>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</si>
  <si>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</si>
  <si>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</si>
  <si>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</si>
  <si>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</si>
  <si>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</si>
  <si>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</si>
  <si>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</si>
  <si>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</si>
  <si>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</si>
  <si>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</si>
  <si>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</si>
  <si>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</si>
  <si>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</si>
  <si>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</si>
  <si>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</si>
  <si>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</si>
  <si>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</si>
  <si>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</si>
  <si>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</si>
  <si>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</si>
  <si>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</si>
  <si>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</si>
  <si>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</si>
  <si>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</si>
  <si>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</si>
  <si>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</si>
  <si>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</si>
  <si>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</si>
  <si>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</si>
  <si>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</si>
  <si>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</si>
  <si>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</si>
  <si>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</si>
  <si>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</si>
  <si>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</si>
  <si>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</si>
  <si>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</si>
  <si>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</si>
  <si>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</si>
  <si>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</si>
  <si>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</si>
  <si>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</si>
  <si>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</si>
  <si>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</si>
  <si>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</si>
  <si>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</si>
  <si>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</si>
  <si>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</si>
  <si>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</si>
  <si>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</si>
  <si>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</si>
  <si>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</si>
  <si>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</si>
  <si>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</si>
  <si>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</si>
  <si>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</si>
  <si>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</si>
  <si>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</si>
  <si>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</si>
  <si>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</si>
  <si>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</si>
  <si>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</si>
  <si>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</si>
  <si>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</si>
  <si>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</si>
  <si>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</si>
  <si>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</si>
  <si>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</si>
  <si>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</si>
  <si>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</si>
  <si>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</si>
  <si>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</si>
  <si>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</si>
  <si>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</si>
  <si>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</si>
  <si>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</si>
  <si>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</si>
  <si>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</si>
  <si>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</si>
  <si>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</si>
  <si>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</si>
  <si>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</si>
  <si>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</si>
  <si>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</si>
  <si>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</si>
  <si>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</si>
  <si>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</si>
  <si>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</si>
  <si>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</si>
  <si>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</si>
  <si>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</si>
  <si>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</si>
  <si>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</si>
  <si>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</si>
  <si>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</si>
  <si>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</si>
  <si>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</si>
  <si>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</si>
  <si>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</si>
  <si>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</si>
  <si>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</si>
  <si>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</si>
  <si>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</si>
  <si>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</si>
  <si>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</si>
  <si>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</si>
  <si>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</si>
  <si>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</si>
  <si>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</si>
  <si>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</si>
  <si>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</si>
  <si>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</si>
  <si>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</si>
  <si>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</si>
  <si>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</si>
  <si>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</si>
  <si>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</si>
  <si>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</si>
  <si>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</si>
  <si>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</si>
  <si>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</si>
  <si>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</si>
  <si>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</si>
  <si>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</si>
  <si>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</si>
  <si>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</si>
  <si>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</si>
  <si>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</si>
  <si>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</si>
  <si>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</si>
  <si>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</si>
  <si>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</si>
  <si>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</si>
  <si>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</si>
  <si>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</si>
  <si>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</si>
  <si>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</si>
  <si>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</si>
  <si>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</si>
  <si>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</si>
  <si>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</si>
  <si>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</si>
  <si>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</si>
  <si>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</si>
  <si>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</si>
  <si>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</si>
  <si>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</si>
  <si>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</si>
  <si>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</si>
  <si>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</si>
  <si>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</si>
  <si>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</si>
  <si>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</si>
  <si>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</si>
  <si>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</si>
  <si>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</si>
  <si>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</si>
  <si>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</si>
  <si>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</si>
  <si>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</si>
  <si>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</si>
  <si>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</si>
  <si>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</si>
  <si>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</si>
  <si>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</si>
  <si>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</si>
  <si>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</si>
  <si>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</si>
  <si>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</si>
  <si>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</si>
  <si>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</si>
  <si>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</si>
  <si>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</si>
  <si>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</si>
  <si>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</si>
  <si>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</si>
  <si>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</si>
  <si>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</si>
  <si>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</si>
  <si>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</si>
  <si>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</si>
  <si>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</si>
  <si>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</si>
  <si>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</si>
  <si>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</si>
  <si>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</si>
  <si>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</si>
  <si>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</si>
  <si>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</si>
  <si>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</si>
  <si>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</si>
  <si>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</si>
  <si>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</si>
  <si>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</si>
  <si>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</si>
  <si>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</si>
  <si>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</si>
  <si>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</si>
  <si>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</si>
  <si>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</si>
  <si>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</si>
  <si>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</si>
  <si>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</si>
  <si>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</si>
  <si>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</si>
  <si>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</si>
  <si>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</si>
  <si>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</si>
  <si>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</si>
  <si>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</si>
  <si>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</si>
  <si>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</si>
  <si>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</si>
  <si>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</si>
  <si>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</si>
  <si>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</si>
  <si>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</si>
  <si>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</si>
  <si>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</si>
  <si>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</si>
  <si>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</si>
  <si>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</si>
  <si>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</si>
  <si>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</si>
  <si>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</si>
  <si>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</si>
  <si>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</si>
  <si>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</si>
  <si>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</si>
  <si>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</si>
  <si>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</si>
  <si>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</si>
  <si>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</si>
  <si>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</si>
  <si>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</si>
  <si>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</si>
  <si>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</si>
  <si>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</si>
  <si>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</si>
  <si>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</si>
  <si>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</si>
  <si>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</si>
  <si>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</si>
  <si>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</si>
  <si>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</si>
  <si>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</si>
  <si>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</si>
  <si>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</si>
  <si>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</si>
  <si>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</si>
  <si>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</si>
  <si>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</si>
  <si>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</si>
  <si>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</si>
  <si>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</si>
  <si>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</si>
  <si>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</si>
  <si>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</si>
  <si>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</si>
  <si>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</si>
  <si>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</si>
  <si>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</si>
  <si>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</si>
  <si>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</si>
  <si>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</si>
  <si>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</si>
  <si>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</si>
  <si>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</si>
  <si>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</si>
  <si>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</si>
  <si>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</si>
  <si>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</si>
  <si>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</si>
  <si>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</si>
  <si>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</si>
  <si>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</si>
  <si>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</si>
  <si>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</si>
  <si>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</si>
  <si>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</si>
  <si>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</si>
  <si>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</si>
  <si>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</si>
  <si>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</si>
  <si>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</si>
  <si>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</si>
  <si>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</si>
  <si>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</si>
  <si>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</si>
  <si>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</si>
  <si>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</si>
  <si>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</si>
  <si>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</si>
  <si>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</si>
  <si>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</si>
  <si>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</si>
  <si>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</si>
  <si>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</si>
  <si>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</si>
  <si>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</si>
  <si>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</si>
  <si>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</si>
  <si>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</si>
  <si>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</si>
  <si>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</si>
  <si>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</si>
  <si>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</si>
  <si>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</si>
  <si>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</si>
  <si>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</si>
  <si>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</si>
  <si>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</si>
  <si>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</si>
  <si>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</si>
  <si>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</si>
  <si>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</si>
  <si>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</si>
  <si>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</si>
  <si>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</si>
  <si>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</si>
  <si>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</si>
  <si>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</si>
  <si>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</si>
  <si>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</si>
  <si>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</si>
  <si>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</si>
  <si>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</si>
  <si>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</si>
  <si>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</si>
  <si>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</si>
  <si>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</si>
  <si>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</si>
  <si>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</si>
  <si>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</si>
  <si>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</si>
  <si>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</si>
  <si>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</si>
  <si>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</si>
  <si>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</si>
  <si>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</si>
  <si>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</si>
  <si>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</si>
  <si>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</si>
  <si>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</si>
  <si>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</si>
  <si>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</si>
  <si>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</si>
  <si>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</si>
  <si>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</si>
  <si>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</si>
  <si>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</si>
  <si>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</si>
  <si>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</si>
  <si>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</si>
  <si>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</si>
  <si>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</si>
  <si>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</si>
  <si>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</si>
  <si>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</si>
  <si>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</si>
  <si>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</si>
  <si>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</si>
  <si>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</si>
  <si>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</si>
  <si>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</si>
  <si>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</si>
  <si>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</si>
  <si>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</si>
  <si>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</si>
  <si>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</si>
  <si>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</si>
  <si>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</si>
  <si>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</si>
  <si>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</si>
  <si>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</si>
  <si>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</si>
  <si>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</si>
  <si>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</si>
  <si>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</si>
  <si>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</si>
  <si>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</si>
  <si>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</si>
  <si>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</si>
  <si>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</si>
  <si>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</si>
  <si>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</si>
  <si>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</si>
  <si>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</si>
  <si>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</si>
  <si>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</si>
  <si>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</si>
  <si>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</si>
  <si>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</si>
  <si>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</si>
  <si>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</si>
  <si>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</si>
  <si>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</si>
  <si>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</si>
  <si>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</si>
  <si>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</si>
  <si>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</si>
  <si>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</si>
  <si>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</si>
  <si>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</si>
  <si>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</si>
  <si>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</si>
  <si>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</si>
  <si>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</si>
  <si>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</si>
  <si>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</si>
  <si>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</si>
  <si>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</si>
  <si>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</si>
  <si>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</si>
  <si>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</si>
  <si>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</si>
  <si>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</si>
  <si>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</si>
  <si>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</si>
  <si>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</si>
  <si>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</si>
  <si>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</si>
  <si>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</si>
  <si>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</si>
  <si>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</si>
  <si>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</si>
  <si>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</si>
  <si>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</si>
  <si>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</si>
  <si>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</si>
  <si>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</si>
  <si>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</si>
  <si>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</si>
  <si>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</si>
  <si>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</si>
  <si>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</si>
  <si>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</si>
  <si>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</si>
  <si>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</si>
  <si>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</si>
  <si>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</si>
  <si>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</si>
  <si>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</si>
  <si>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</si>
  <si>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</si>
  <si>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</si>
  <si>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</si>
  <si>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</si>
  <si>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</si>
  <si>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</si>
  <si>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</si>
  <si>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</si>
  <si>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</si>
  <si>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</si>
  <si>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</si>
  <si>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</si>
  <si>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</si>
  <si>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</si>
  <si>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</si>
  <si>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</si>
  <si>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</si>
  <si>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</si>
  <si>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</si>
  <si>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</si>
  <si>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</si>
  <si>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</si>
  <si>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</si>
  <si>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</si>
  <si>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</si>
  <si>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</si>
  <si>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</si>
  <si>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</si>
  <si>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</si>
  <si>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</si>
  <si>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</si>
  <si>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</si>
  <si>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</si>
  <si>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</si>
  <si>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</si>
  <si>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</si>
  <si>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</si>
  <si>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</si>
  <si>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</si>
  <si>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</si>
  <si>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</si>
  <si>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</si>
  <si>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</si>
  <si>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</si>
  <si>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</si>
  <si>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</si>
  <si>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</si>
  <si>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</si>
  <si>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</si>
  <si>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</si>
  <si>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</si>
  <si>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</si>
  <si>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</si>
  <si>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</si>
  <si>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</si>
  <si>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</si>
  <si>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</si>
  <si>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</si>
  <si>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</si>
  <si>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</si>
  <si>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</si>
  <si>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</si>
  <si>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</si>
  <si>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</si>
  <si>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</si>
  <si>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</si>
  <si>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</si>
  <si>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</si>
  <si>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</si>
  <si>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</si>
  <si>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</si>
  <si>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</si>
  <si>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</si>
  <si>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</si>
  <si>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</si>
  <si>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</si>
  <si>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</si>
  <si>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</si>
  <si>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</si>
  <si>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</si>
  <si>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</si>
  <si>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</si>
  <si>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</si>
  <si>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</si>
  <si>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</si>
  <si>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</si>
  <si>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</si>
  <si>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</si>
  <si>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</si>
  <si>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</si>
  <si>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</si>
  <si>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</si>
  <si>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</si>
  <si>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</si>
  <si>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</si>
  <si>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</si>
  <si>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</si>
  <si>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</si>
  <si>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</si>
  <si>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</si>
  <si>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</si>
  <si>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</si>
  <si>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</si>
  <si>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</si>
  <si>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</si>
  <si>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</si>
  <si>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</si>
  <si>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</si>
  <si>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</si>
  <si>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</si>
  <si>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</si>
  <si>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</si>
  <si>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</si>
  <si>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</si>
  <si>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</si>
  <si>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</si>
  <si>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</si>
  <si>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</si>
  <si>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</si>
  <si>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</si>
  <si>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</si>
  <si>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</si>
  <si>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</si>
  <si>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</si>
  <si>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</si>
  <si>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</si>
  <si>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</si>
  <si>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</si>
  <si>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</si>
  <si>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</si>
  <si>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</si>
  <si>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</si>
  <si>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</si>
  <si>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</si>
  <si>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</si>
  <si>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</si>
  <si>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</si>
  <si>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</si>
  <si>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</si>
  <si>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</si>
  <si>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</si>
  <si>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</si>
  <si>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</si>
  <si>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</si>
  <si>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</si>
  <si>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</si>
  <si>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</si>
  <si>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</si>
  <si>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</si>
  <si>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</si>
  <si>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</si>
  <si>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</si>
  <si>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</si>
  <si>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</si>
  <si>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</si>
  <si>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</si>
  <si>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</si>
  <si>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</si>
  <si>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</si>
  <si>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</si>
  <si>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</si>
  <si>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</si>
  <si>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</si>
  <si>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</si>
  <si>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</si>
  <si>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</si>
  <si>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</si>
  <si>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</si>
  <si>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</si>
  <si>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</si>
  <si>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</si>
  <si>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</si>
  <si>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</si>
  <si>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</si>
  <si>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</si>
  <si>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</si>
  <si>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</si>
  <si>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</si>
  <si>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</si>
  <si>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</si>
  <si>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</si>
  <si>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</si>
  <si>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</si>
  <si>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</si>
  <si>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</si>
  <si>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</si>
  <si>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</si>
  <si>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</si>
  <si>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</si>
  <si>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</si>
  <si>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</si>
  <si>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</si>
  <si>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</si>
  <si>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</si>
  <si>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</si>
  <si>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</si>
  <si>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</si>
  <si>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</si>
  <si>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</si>
  <si>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</si>
  <si>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</si>
  <si>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</si>
  <si>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</si>
  <si>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</si>
  <si>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</si>
  <si>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</si>
  <si>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</si>
  <si>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</si>
  <si>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</si>
  <si>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</si>
  <si>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</si>
  <si>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</si>
  <si>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</si>
  <si>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</si>
  <si>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</si>
  <si>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</si>
  <si>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</si>
  <si>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</si>
  <si>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</si>
  <si>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</si>
  <si>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</si>
  <si>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</si>
  <si>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</si>
  <si>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</si>
  <si>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</si>
  <si>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</si>
  <si>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</si>
  <si>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</si>
  <si>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</si>
  <si>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</si>
  <si>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</si>
  <si>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</si>
  <si>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</si>
  <si>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</si>
  <si>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</si>
  <si>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</si>
  <si>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</si>
  <si>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</si>
  <si>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</si>
  <si>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</si>
  <si>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</si>
  <si>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</si>
  <si>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</si>
  <si>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</si>
  <si>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</si>
  <si>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</si>
  <si>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</si>
  <si>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</si>
  <si>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</si>
  <si>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</si>
  <si>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</si>
  <si>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</si>
  <si>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</si>
  <si>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</si>
  <si>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</si>
  <si>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</si>
  <si>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</si>
  <si>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</si>
  <si>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</si>
  <si>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</si>
  <si>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</si>
  <si>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</si>
  <si>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</si>
  <si>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</si>
  <si>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</si>
  <si>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</si>
  <si>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</si>
  <si>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</si>
  <si>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</si>
  <si>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</si>
  <si>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</si>
  <si>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</si>
  <si>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</si>
  <si>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</si>
  <si>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</si>
  <si>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</si>
  <si>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</si>
  <si>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</si>
  <si>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</si>
  <si>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</si>
  <si>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</si>
  <si>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</si>
  <si>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</si>
  <si>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</si>
  <si>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</si>
  <si>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</si>
  <si>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</si>
  <si>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</si>
  <si>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</si>
  <si>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</si>
  <si>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</si>
  <si>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</si>
  <si>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</si>
  <si>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</si>
  <si>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</si>
  <si>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</si>
  <si>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</si>
  <si>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</si>
  <si>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</si>
  <si>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</si>
  <si>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</si>
  <si>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</si>
  <si>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</si>
  <si>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</si>
  <si>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</si>
  <si>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</si>
  <si>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</si>
  <si>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</si>
  <si>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</si>
  <si>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</si>
  <si>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</si>
  <si>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</si>
  <si>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</si>
  <si>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</si>
  <si>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</si>
  <si>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</si>
  <si>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</si>
  <si>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</si>
  <si>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</si>
  <si>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</si>
  <si>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</si>
  <si>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</si>
  <si>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</si>
  <si>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</si>
  <si>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</si>
  <si>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</si>
  <si>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</si>
  <si>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</si>
  <si>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</si>
  <si>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</si>
  <si>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</si>
  <si>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</si>
  <si>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</si>
  <si>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</si>
  <si>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</si>
  <si>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</si>
  <si>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</si>
  <si>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</si>
  <si>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</si>
  <si>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</si>
  <si>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</si>
  <si>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</si>
  <si>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</si>
  <si>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</si>
  <si>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</si>
  <si>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</si>
  <si>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</si>
  <si>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</si>
  <si>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</si>
  <si>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</si>
  <si>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</si>
  <si>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</si>
  <si>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</si>
  <si>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</si>
  <si>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</si>
  <si>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</si>
  <si>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</si>
  <si>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</si>
  <si>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</si>
  <si>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</si>
  <si>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</si>
  <si>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</si>
  <si>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</si>
  <si>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</si>
  <si>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</si>
  <si>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</si>
  <si>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</si>
  <si>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</si>
  <si>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</si>
  <si>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</si>
  <si>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</si>
  <si>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</si>
  <si>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</si>
  <si>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</si>
  <si>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</si>
  <si>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</si>
  <si>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</si>
  <si>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</si>
  <si>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</si>
  <si>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</si>
  <si>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</si>
  <si>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</si>
  <si>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</si>
  <si>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</si>
  <si>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</si>
  <si>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</si>
  <si>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</si>
  <si>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</si>
  <si>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</si>
  <si>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</si>
  <si>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</si>
  <si>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</si>
  <si>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</si>
  <si>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</si>
  <si>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</si>
  <si>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</si>
  <si>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</si>
  <si>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</si>
  <si>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</si>
  <si>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</si>
  <si>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</si>
  <si>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</si>
  <si>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</si>
  <si>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</si>
  <si>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</si>
  <si>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</si>
  <si>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</si>
  <si>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</si>
  <si>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</si>
  <si>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</si>
  <si>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</si>
  <si>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</si>
  <si>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</si>
  <si>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</si>
  <si>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</si>
  <si>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</si>
  <si>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</si>
  <si>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</si>
  <si>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</si>
  <si>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</si>
  <si>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</si>
  <si>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</si>
  <si>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</si>
  <si>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</si>
  <si>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</si>
  <si>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</si>
  <si>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</si>
  <si>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</si>
  <si>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</si>
  <si>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</si>
  <si>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</si>
  <si>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</si>
  <si>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</si>
  <si>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</si>
  <si>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</si>
  <si>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</si>
  <si>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</si>
  <si>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</si>
  <si>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</si>
  <si>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</si>
  <si>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</si>
  <si>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</si>
  <si>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</si>
  <si>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</si>
  <si>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</si>
  <si>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</si>
  <si>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</si>
  <si>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</si>
  <si>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</si>
  <si>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</si>
  <si>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</si>
  <si>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</si>
  <si>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</si>
  <si>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</si>
  <si>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</si>
  <si>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</si>
  <si>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</si>
  <si>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</si>
  <si>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</si>
  <si>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</si>
  <si>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</si>
  <si>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</si>
  <si>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</si>
  <si>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</si>
  <si>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</si>
  <si>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</si>
  <si>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</si>
  <si>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</si>
  <si>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</si>
  <si>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</si>
  <si>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</si>
  <si>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</si>
  <si>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</si>
  <si>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</si>
  <si>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</si>
  <si>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</si>
  <si>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</si>
  <si>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</si>
  <si>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</si>
  <si>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</si>
  <si>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</si>
  <si>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</si>
  <si>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</si>
  <si>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</si>
  <si>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</si>
  <si>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</si>
  <si>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</si>
  <si>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</si>
  <si>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</si>
  <si>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</si>
  <si>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</si>
  <si>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</si>
  <si>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</si>
  <si>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</si>
  <si>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</si>
  <si>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</si>
  <si>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</si>
  <si>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</si>
  <si>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</si>
  <si>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</si>
  <si>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</si>
  <si>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</si>
  <si>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</si>
  <si>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</si>
  <si>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</si>
  <si>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</si>
  <si>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</si>
  <si>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</si>
  <si>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</si>
  <si>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</si>
  <si>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</si>
  <si>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</si>
  <si>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</si>
  <si>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</si>
  <si>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</si>
  <si>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</si>
  <si>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</si>
  <si>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</si>
  <si>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</si>
  <si>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</si>
  <si>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</si>
  <si>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</si>
  <si>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</si>
  <si>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</si>
  <si>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</si>
  <si>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</si>
  <si>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</si>
  <si>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</si>
  <si>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</si>
  <si>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</si>
  <si>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</si>
  <si>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</si>
  <si>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</si>
  <si>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</si>
  <si>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</si>
  <si>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</si>
  <si>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</si>
  <si>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</si>
  <si>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</si>
  <si>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</si>
  <si>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</si>
  <si>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</si>
  <si>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</si>
  <si>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</si>
  <si>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</si>
  <si>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</si>
  <si>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</si>
  <si>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</si>
  <si>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</si>
  <si>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</si>
  <si>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</si>
  <si>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</si>
  <si>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</si>
  <si>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</si>
  <si>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</si>
  <si>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</si>
  <si>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</si>
  <si>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</si>
  <si>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</si>
  <si>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</si>
  <si>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</si>
  <si>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</si>
  <si>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</si>
  <si>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</si>
  <si>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</si>
  <si>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</si>
  <si>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</si>
  <si>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</si>
  <si>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</si>
  <si>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</si>
  <si>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</si>
  <si>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</si>
  <si>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</si>
  <si>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</si>
  <si>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</si>
  <si>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</si>
  <si>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</si>
  <si>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</si>
  <si>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</si>
  <si>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</si>
  <si>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</si>
  <si>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</si>
  <si>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</si>
  <si>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</si>
  <si>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</si>
  <si>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</si>
  <si>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</si>
  <si>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</si>
  <si>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</si>
  <si>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</si>
  <si>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</si>
  <si>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</si>
  <si>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</si>
  <si>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</si>
  <si>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</si>
  <si>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</si>
  <si>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</si>
  <si>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</si>
  <si>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</si>
  <si>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</si>
  <si>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</si>
  <si>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</si>
  <si>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</si>
  <si>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</si>
  <si>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</si>
  <si>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</si>
  <si>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</si>
  <si>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</si>
  <si>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</si>
  <si>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</si>
  <si>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</si>
  <si>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</si>
  <si>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</si>
  <si>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</si>
  <si>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</si>
  <si>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</si>
  <si>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</si>
  <si>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</si>
  <si>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</si>
  <si>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</si>
  <si>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</si>
  <si>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</si>
  <si>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</si>
  <si>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</si>
  <si>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</si>
  <si>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</si>
  <si>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</si>
  <si>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</si>
  <si>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</si>
  <si>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</si>
  <si>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</si>
  <si>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</si>
  <si>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</si>
  <si>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</si>
  <si>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</si>
  <si>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</si>
  <si>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</si>
  <si>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</si>
  <si>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</si>
  <si>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</si>
  <si>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</si>
  <si>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</si>
  <si>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</si>
  <si>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</si>
  <si>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</si>
  <si>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</si>
  <si>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</si>
  <si>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</si>
  <si>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</si>
  <si>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</si>
  <si>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</si>
  <si>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</si>
  <si>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</si>
  <si>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</si>
  <si>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</si>
  <si>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</si>
  <si>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</si>
  <si>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</si>
  <si>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</si>
  <si>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</si>
  <si>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</si>
  <si>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</si>
  <si>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</si>
  <si>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</si>
  <si>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</si>
  <si>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</si>
  <si>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</si>
  <si>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</si>
  <si>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</si>
  <si>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</si>
  <si>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</si>
  <si>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</si>
  <si>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</si>
  <si>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</si>
  <si>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</si>
  <si>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</si>
  <si>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</si>
  <si>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</si>
  <si>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</si>
  <si>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</si>
  <si>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</si>
  <si>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</si>
  <si>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</si>
  <si>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</si>
  <si>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</si>
  <si>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</si>
  <si>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</si>
  <si>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</si>
  <si>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</si>
  <si>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</si>
  <si>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</si>
  <si>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</si>
  <si>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</si>
  <si>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</si>
  <si>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</si>
  <si>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</si>
  <si>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</si>
  <si>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</si>
  <si>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</si>
  <si>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</si>
  <si>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</si>
  <si>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</si>
  <si>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</si>
  <si>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</si>
  <si>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</si>
  <si>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</si>
  <si>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</si>
  <si>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</si>
  <si>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</si>
  <si>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</si>
  <si>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</si>
  <si>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</si>
  <si>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</si>
  <si>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</si>
  <si>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</si>
  <si>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</si>
  <si>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</si>
  <si>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</si>
  <si>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</si>
  <si>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</si>
  <si>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</si>
  <si>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</si>
  <si>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</si>
  <si>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</si>
  <si>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</si>
  <si>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</si>
  <si>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</si>
  <si>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</si>
  <si>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</si>
  <si>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</si>
  <si>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</si>
  <si>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</si>
  <si>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</si>
  <si>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</si>
  <si>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</si>
  <si>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</si>
  <si>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</si>
  <si>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</si>
  <si>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</si>
  <si>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</si>
  <si>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</si>
  <si>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</si>
  <si>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</si>
  <si>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</si>
  <si>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</si>
  <si>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</si>
  <si>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</si>
  <si>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</si>
  <si>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</si>
  <si>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</si>
  <si>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</si>
  <si>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</si>
  <si>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</si>
  <si>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</si>
  <si>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</si>
  <si>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</si>
  <si>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</si>
  <si>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</si>
  <si>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</si>
  <si>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</si>
  <si>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</si>
  <si>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</si>
  <si>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</si>
  <si>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</si>
  <si>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</si>
  <si>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</si>
  <si>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</si>
  <si>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</si>
  <si>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</si>
  <si>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</si>
  <si>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</si>
  <si>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</si>
  <si>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</si>
  <si>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</si>
  <si>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</si>
  <si>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</si>
  <si>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</si>
  <si>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</si>
  <si>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</si>
  <si>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</si>
  <si>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</si>
  <si>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</si>
  <si>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</si>
  <si>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</si>
  <si>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</si>
  <si>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</si>
  <si>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</si>
  <si>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</si>
  <si>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</si>
  <si>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</si>
  <si>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</si>
  <si>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</si>
  <si>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</si>
  <si>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</si>
  <si>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</si>
  <si>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</si>
  <si>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</si>
  <si>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</si>
  <si>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</si>
  <si>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</si>
  <si>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</si>
  <si>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</si>
  <si>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</si>
  <si>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</si>
  <si>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</si>
  <si>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</si>
  <si>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</si>
  <si>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</si>
  <si>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</si>
  <si>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</si>
  <si>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</si>
  <si>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</si>
  <si>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</si>
  <si>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</si>
  <si>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</si>
  <si>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</si>
  <si>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</si>
  <si>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</si>
  <si>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</si>
  <si>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</si>
  <si>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</si>
  <si>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</si>
  <si>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</si>
  <si>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</si>
  <si>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</si>
  <si>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</si>
  <si>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</si>
  <si>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</si>
  <si>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</si>
  <si>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</si>
  <si>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</si>
  <si>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</si>
  <si>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</si>
  <si>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</si>
  <si>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</si>
  <si>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</si>
  <si>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</si>
  <si>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</si>
  <si>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</si>
  <si>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</si>
  <si>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</si>
  <si>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</si>
  <si>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</si>
  <si>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</si>
  <si>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</si>
  <si>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</si>
  <si>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</si>
  <si>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</si>
  <si>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</si>
  <si>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</si>
  <si>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</si>
  <si>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</si>
  <si>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</si>
  <si>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</si>
  <si>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</si>
  <si>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</si>
  <si>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</si>
  <si>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</si>
  <si>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</si>
  <si>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</si>
  <si>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</si>
  <si>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</si>
  <si>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</si>
  <si>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</si>
  <si>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</si>
  <si>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</si>
  <si>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</si>
  <si>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</si>
  <si>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</si>
  <si>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</si>
  <si>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</si>
  <si>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</si>
  <si>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</si>
  <si>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</si>
  <si>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</si>
  <si>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</si>
  <si>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</si>
  <si>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</si>
  <si>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</si>
  <si>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</si>
  <si>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</si>
  <si>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</si>
  <si>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</si>
  <si>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</si>
  <si>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</si>
  <si>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</si>
  <si>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</si>
  <si>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</si>
  <si>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</si>
  <si>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</si>
  <si>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</si>
  <si>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</si>
  <si>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</si>
  <si>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</si>
  <si>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</si>
  <si>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</si>
  <si>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</si>
  <si>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</si>
  <si>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</si>
  <si>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</si>
  <si>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</si>
  <si>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</si>
  <si>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</si>
  <si>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</si>
  <si>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</si>
  <si>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</si>
  <si>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</si>
  <si>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</si>
  <si>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</si>
  <si>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</si>
  <si>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</si>
  <si>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</si>
  <si>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</si>
  <si>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</si>
  <si>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</si>
  <si>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</si>
  <si>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</si>
  <si>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</si>
  <si>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</si>
  <si>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</si>
  <si>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</si>
  <si>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</si>
  <si>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</si>
  <si>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</si>
  <si>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</si>
  <si>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</si>
  <si>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</si>
  <si>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</si>
  <si>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</si>
  <si>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</si>
  <si>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</si>
  <si>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</si>
  <si>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</si>
  <si>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</si>
  <si>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</si>
  <si>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</si>
  <si>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</si>
  <si>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</si>
  <si>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</si>
  <si>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</si>
  <si>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</si>
  <si>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</si>
  <si>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</si>
  <si>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</si>
  <si>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</si>
  <si>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</si>
  <si>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</si>
  <si>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</si>
  <si>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</si>
  <si>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</si>
  <si>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</si>
  <si>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</si>
  <si>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</si>
  <si>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</si>
  <si>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</si>
  <si>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</si>
  <si>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</si>
  <si>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</si>
  <si>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</si>
  <si>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</si>
  <si>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</si>
  <si>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</si>
  <si>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</si>
  <si>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</si>
  <si>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</si>
  <si>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</si>
  <si>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</si>
  <si>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</si>
  <si>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</si>
  <si>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</si>
  <si>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</si>
  <si>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</si>
  <si>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</si>
  <si>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</si>
  <si>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</si>
  <si>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</si>
  <si>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</si>
  <si>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</si>
  <si>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</si>
  <si>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</si>
  <si>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</si>
  <si>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</si>
  <si>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</si>
  <si>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</si>
  <si>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</si>
  <si>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</si>
  <si>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</si>
  <si>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</si>
  <si>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</si>
  <si>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</si>
  <si>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</si>
  <si>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</si>
  <si>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</si>
  <si>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</si>
  <si>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</si>
  <si>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</si>
  <si>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</si>
  <si>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</si>
  <si>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</si>
  <si>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</si>
  <si>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</si>
  <si>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</si>
  <si>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</si>
  <si>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</si>
  <si>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</si>
  <si>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</si>
  <si>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</si>
  <si>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</si>
  <si>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</si>
  <si>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</si>
  <si>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</si>
  <si>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</si>
  <si>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</si>
  <si>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</si>
  <si>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</si>
  <si>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</si>
  <si>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</si>
  <si>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</si>
  <si>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</si>
  <si>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</si>
  <si>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</si>
  <si>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</si>
  <si>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</si>
  <si>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</si>
  <si>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</si>
  <si>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</si>
  <si>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</si>
  <si>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</si>
  <si>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</si>
  <si>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</si>
  <si>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</si>
  <si>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</si>
  <si>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</si>
  <si>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</si>
  <si>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</si>
  <si>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</si>
  <si>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</si>
  <si>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</si>
  <si>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</si>
  <si>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</si>
  <si>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</si>
  <si>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</si>
  <si>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</si>
  <si>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</si>
  <si>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</si>
  <si>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</si>
  <si>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</si>
  <si>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</si>
  <si>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</si>
  <si>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</si>
  <si>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</si>
  <si>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</si>
  <si>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</si>
  <si>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</si>
  <si>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</si>
  <si>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</si>
  <si>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</si>
  <si>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</si>
  <si>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</si>
  <si>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</si>
  <si>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</si>
  <si>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</si>
  <si>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</si>
  <si>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</si>
  <si>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</si>
  <si>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</si>
  <si>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</si>
  <si>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</si>
  <si>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</si>
  <si>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</si>
  <si>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</si>
  <si>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</si>
  <si>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</si>
  <si>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</si>
  <si>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</si>
  <si>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</si>
  <si>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</si>
  <si>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</si>
  <si>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</si>
  <si>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</si>
  <si>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</si>
  <si>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</si>
  <si>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</si>
  <si>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</si>
  <si>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</si>
  <si>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</si>
  <si>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</si>
  <si>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</si>
  <si>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</si>
  <si>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</si>
  <si>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</si>
  <si>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</si>
  <si>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</si>
  <si>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</si>
  <si>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</si>
  <si>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</si>
  <si>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</si>
  <si>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</si>
  <si>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</si>
  <si>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</si>
  <si>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</si>
  <si>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</si>
  <si>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</si>
  <si>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</si>
  <si>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</si>
  <si>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</si>
  <si>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</si>
  <si>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</si>
  <si>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</si>
  <si>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</si>
  <si>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</si>
  <si>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</si>
  <si>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</si>
  <si>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</si>
  <si>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</si>
  <si>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</si>
  <si>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</si>
  <si>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</si>
  <si>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</si>
  <si>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</si>
  <si>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</si>
  <si>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</si>
  <si>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</si>
  <si>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</si>
  <si>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</si>
  <si>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</si>
  <si>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</si>
  <si>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</si>
  <si>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</si>
  <si>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</si>
  <si>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</si>
  <si>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</si>
  <si>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</si>
  <si>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</si>
  <si>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</si>
  <si>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</si>
  <si>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</si>
  <si>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</si>
  <si>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</si>
  <si>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</si>
  <si>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</si>
  <si>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</si>
  <si>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</si>
  <si>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</si>
  <si>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</si>
  <si>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</si>
  <si>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</si>
  <si>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</si>
  <si>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</si>
  <si>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</si>
  <si>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</si>
  <si>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</si>
  <si>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</si>
  <si>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</si>
  <si>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</si>
  <si>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</si>
  <si>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</si>
  <si>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</si>
  <si>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</si>
  <si>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</si>
  <si>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</si>
  <si>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</si>
  <si>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</si>
  <si>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</si>
  <si>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</si>
  <si>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</si>
  <si>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</si>
  <si>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</si>
  <si>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</si>
  <si>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</si>
  <si>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</si>
  <si>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</si>
  <si>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</si>
  <si>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</si>
  <si>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</si>
  <si>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</si>
  <si>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</si>
  <si>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</si>
  <si>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</si>
  <si>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</si>
  <si>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</si>
  <si>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</si>
  <si>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</si>
  <si>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</si>
  <si>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</si>
  <si>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</si>
  <si>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</si>
  <si>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</si>
  <si>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</si>
  <si>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</si>
  <si>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</si>
  <si>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</si>
  <si>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</si>
  <si>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</si>
  <si>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</si>
  <si>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</si>
  <si>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</si>
  <si>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</si>
  <si>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</si>
  <si>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</si>
  <si>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</si>
  <si>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</si>
  <si>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</si>
  <si>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</si>
  <si>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</si>
  <si>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</si>
  <si>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</si>
  <si>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</si>
  <si>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</si>
  <si>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</si>
  <si>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</si>
  <si>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</si>
  <si>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</si>
  <si>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</si>
  <si>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</si>
  <si>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</si>
  <si>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</si>
  <si>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</si>
  <si>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</si>
  <si>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</si>
  <si>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</si>
  <si>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</si>
  <si>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</si>
  <si>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</si>
  <si>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</si>
  <si>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</si>
  <si>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</si>
  <si>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</si>
  <si>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</si>
  <si>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</si>
  <si>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</si>
  <si>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</si>
  <si>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</si>
  <si>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</si>
  <si>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</si>
  <si>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</si>
  <si>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</si>
  <si>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</si>
  <si>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</si>
  <si>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</si>
  <si>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</si>
  <si>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</si>
  <si>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</si>
  <si>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</si>
  <si>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</si>
  <si>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</si>
  <si>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</si>
  <si>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</si>
  <si>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</si>
  <si>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</si>
  <si>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</si>
  <si>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</si>
  <si>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</si>
  <si>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</si>
  <si>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</si>
  <si>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</si>
  <si>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</si>
  <si>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</si>
  <si>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</si>
  <si>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</si>
  <si>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</si>
  <si>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</si>
  <si>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</si>
  <si>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</si>
  <si>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</si>
  <si>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</si>
  <si>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</si>
  <si>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</si>
  <si>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</si>
  <si>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</si>
  <si>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</si>
  <si>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</si>
  <si>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</si>
  <si>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</si>
  <si>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</si>
  <si>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</si>
  <si>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</si>
  <si>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</si>
  <si>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</si>
  <si>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</si>
  <si>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</si>
  <si>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</si>
  <si>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</si>
  <si>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</si>
  <si>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</si>
  <si>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</si>
  <si>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</si>
  <si>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</si>
  <si>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</si>
  <si>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</si>
  <si>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</si>
  <si>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</si>
  <si>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</si>
  <si>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</si>
  <si>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</si>
  <si>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</si>
  <si>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</si>
  <si>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</si>
  <si>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</si>
  <si>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</si>
  <si>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</si>
  <si>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</si>
  <si>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</si>
  <si>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</si>
  <si>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</si>
  <si>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</si>
  <si>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</si>
  <si>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</si>
  <si>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</si>
  <si>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</si>
  <si>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</si>
  <si>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</si>
  <si>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</si>
  <si>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</si>
  <si>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</si>
  <si>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</si>
  <si>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</si>
  <si>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</si>
  <si>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</si>
  <si>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</si>
  <si>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</si>
  <si>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</si>
  <si>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</si>
  <si>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</si>
  <si>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</si>
  <si>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</si>
  <si>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</si>
  <si>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</si>
  <si>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</si>
  <si>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</si>
  <si>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</si>
  <si>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</si>
  <si>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</si>
  <si>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</si>
  <si>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</si>
  <si>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</si>
  <si>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</si>
  <si>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</si>
  <si>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</si>
  <si>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</si>
  <si>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</si>
  <si>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</si>
  <si>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</si>
  <si>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</si>
  <si>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</si>
  <si>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</si>
  <si>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</si>
  <si>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</si>
  <si>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</si>
  <si>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</si>
  <si>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</si>
  <si>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</si>
  <si>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</si>
  <si>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</si>
  <si>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</si>
  <si>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</si>
  <si>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</si>
  <si>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</si>
  <si>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</si>
  <si>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</si>
  <si>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</si>
  <si>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</si>
  <si>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</si>
  <si>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</si>
  <si>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</si>
  <si>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</si>
  <si>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</si>
  <si>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</si>
  <si>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</si>
  <si>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</si>
  <si>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</si>
  <si>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</si>
  <si>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</si>
  <si>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</si>
  <si>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</si>
  <si>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</si>
  <si>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</si>
  <si>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</si>
  <si>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</si>
  <si>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</si>
  <si>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</si>
  <si>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</si>
  <si>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</si>
  <si>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</si>
  <si>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</si>
  <si>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</si>
  <si>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</si>
  <si>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</si>
  <si>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</si>
  <si>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</si>
  <si>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</si>
  <si>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</si>
  <si>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</si>
  <si>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</si>
  <si>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</si>
  <si>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</si>
  <si>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</si>
  <si>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</si>
  <si>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</si>
  <si>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</si>
  <si>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</si>
  <si>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</si>
  <si>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</si>
  <si>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</si>
  <si>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</si>
  <si>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</si>
  <si>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</si>
  <si>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</si>
  <si>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</si>
  <si>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</si>
  <si>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</si>
  <si>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</si>
  <si>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</si>
  <si>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</si>
  <si>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</si>
  <si>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</si>
  <si>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</si>
  <si>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</si>
  <si>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</si>
  <si>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</si>
  <si>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</si>
  <si>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</si>
  <si>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</si>
  <si>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</si>
  <si>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</si>
  <si>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</si>
  <si>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</si>
  <si>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</si>
  <si>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</si>
  <si>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</si>
  <si>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</si>
  <si>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</si>
  <si>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</si>
  <si>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</si>
  <si>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</si>
  <si>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</si>
  <si>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</si>
  <si>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</si>
  <si>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</si>
  <si>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</si>
  <si>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</si>
  <si>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</si>
  <si>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</si>
  <si>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</si>
  <si>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</si>
  <si>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</si>
  <si>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</si>
  <si>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</si>
  <si>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</si>
  <si>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</si>
  <si>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</si>
  <si>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</si>
  <si>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</si>
  <si>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</si>
  <si>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</si>
  <si>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</si>
  <si>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</si>
  <si>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</si>
  <si>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</si>
  <si>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</si>
  <si>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</si>
  <si>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</si>
  <si>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</si>
  <si>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</si>
  <si>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</si>
  <si>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</si>
  <si>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</si>
  <si>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</si>
  <si>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</si>
  <si>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</si>
  <si>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</si>
  <si>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</si>
  <si>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</si>
  <si>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</si>
  <si>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</si>
  <si>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</si>
  <si>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</si>
  <si>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</si>
  <si>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</si>
  <si>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</si>
  <si>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</si>
  <si>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</si>
  <si>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</si>
  <si>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</si>
  <si>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</si>
  <si>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</si>
  <si>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</si>
  <si>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</si>
  <si>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</si>
  <si>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</si>
  <si>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</si>
  <si>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</si>
  <si>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</si>
  <si>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</si>
  <si>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</si>
  <si>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</si>
  <si>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</si>
  <si>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</si>
  <si>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</si>
  <si>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</si>
  <si>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</si>
  <si>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</si>
  <si>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</si>
  <si>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</si>
  <si>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</si>
  <si>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</si>
  <si>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</si>
  <si>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</si>
  <si>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</si>
  <si>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</si>
  <si>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</si>
  <si>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</si>
  <si>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</si>
  <si>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</si>
  <si>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</si>
  <si>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</si>
  <si>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</si>
  <si>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</si>
  <si>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</si>
  <si>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</si>
  <si>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</si>
  <si>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</si>
  <si>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</si>
  <si>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</si>
  <si>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</si>
  <si>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</si>
  <si>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</si>
  <si>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</si>
  <si>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</si>
  <si>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</si>
  <si>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</si>
  <si>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</si>
  <si>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</si>
  <si>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</si>
  <si>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</si>
  <si>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</si>
  <si>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</si>
  <si>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</si>
  <si>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</si>
  <si>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</si>
  <si>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</si>
  <si>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</si>
  <si>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</si>
  <si>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</si>
  <si>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</si>
  <si>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</si>
  <si>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</si>
  <si>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</si>
  <si>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</si>
  <si>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</si>
  <si>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</si>
  <si>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</si>
  <si>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</si>
  <si>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</si>
  <si>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</si>
  <si>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</si>
  <si>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</si>
  <si>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</si>
  <si>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</si>
  <si>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</si>
  <si>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</si>
  <si>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</si>
  <si>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</si>
  <si>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</si>
  <si>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</si>
  <si>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</si>
  <si>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</si>
  <si>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</si>
  <si>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</si>
  <si>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</si>
  <si>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</si>
  <si>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</si>
  <si>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</si>
  <si>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</si>
  <si>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</si>
  <si>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</si>
  <si>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</si>
  <si>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</si>
  <si>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</si>
  <si>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</si>
  <si>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</si>
  <si>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</si>
  <si>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</si>
  <si>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</si>
  <si>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</si>
  <si>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</si>
  <si>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</si>
  <si>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</si>
  <si>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</si>
  <si>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</si>
  <si>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</si>
  <si>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</si>
  <si>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</si>
  <si>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</si>
  <si>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</si>
  <si>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</si>
  <si>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</si>
  <si>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</si>
  <si>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</si>
  <si>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</si>
  <si>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</si>
  <si>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</si>
  <si>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</si>
  <si>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</si>
  <si>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</si>
  <si>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</si>
  <si>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</si>
  <si>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</si>
  <si>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</si>
  <si>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</si>
  <si>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</si>
  <si>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</si>
  <si>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</si>
  <si>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</si>
  <si>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</si>
  <si>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</si>
  <si>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</si>
  <si>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</si>
  <si>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</si>
  <si>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</si>
  <si>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</si>
  <si>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</si>
  <si>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</si>
  <si>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</si>
  <si>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</si>
  <si>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</si>
  <si>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</si>
  <si>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</si>
  <si>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</si>
  <si>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</si>
  <si>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</si>
  <si>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</si>
  <si>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</si>
  <si>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</si>
  <si>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</si>
  <si>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</si>
  <si>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</si>
  <si>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</si>
  <si>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</si>
  <si>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</si>
  <si>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</si>
  <si>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</si>
  <si>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</si>
  <si>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</si>
  <si>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</si>
  <si>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</si>
  <si>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</si>
  <si>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</si>
  <si>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</si>
  <si>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</si>
  <si>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</si>
  <si>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</si>
  <si>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</si>
  <si>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</si>
  <si>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</si>
  <si>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</si>
  <si>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</si>
  <si>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</si>
  <si>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</si>
  <si>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</si>
  <si>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</si>
  <si>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</si>
  <si>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</si>
  <si>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</si>
  <si>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</si>
  <si>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</si>
  <si>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</si>
  <si>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</si>
  <si>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</si>
  <si>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</si>
  <si>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</si>
  <si>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</si>
  <si>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</si>
  <si>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</si>
  <si>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</si>
  <si>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</si>
  <si>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</si>
  <si>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</si>
  <si>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</si>
  <si>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</si>
  <si>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</si>
  <si>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</si>
  <si>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</si>
  <si>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</si>
  <si>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</si>
  <si>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</si>
  <si>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</si>
  <si>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</si>
  <si>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</si>
  <si>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</si>
  <si>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</si>
  <si>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</si>
  <si>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</si>
  <si>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</si>
  <si>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</si>
  <si>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</si>
  <si>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</si>
  <si>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</si>
  <si>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</si>
  <si>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</si>
  <si>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</si>
  <si>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</si>
  <si>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</si>
  <si>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</si>
  <si>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</si>
  <si>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</si>
  <si>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</si>
  <si>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</si>
  <si>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</si>
  <si>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</si>
  <si>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</si>
  <si>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</si>
  <si>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</si>
  <si>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</si>
  <si>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</si>
  <si>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</si>
  <si>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</si>
  <si>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</si>
  <si>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</si>
  <si>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</si>
  <si>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</si>
  <si>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</si>
  <si>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</si>
  <si>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</si>
  <si>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</si>
  <si>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</si>
  <si>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</si>
  <si>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</si>
  <si>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</si>
  <si>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</si>
  <si>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</si>
  <si>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</si>
  <si>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</si>
  <si>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</si>
  <si>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</si>
  <si>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</si>
  <si>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</si>
  <si>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</si>
  <si>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</si>
  <si>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</si>
  <si>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</si>
  <si>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</si>
  <si>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</si>
  <si>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</si>
  <si>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</si>
  <si>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</si>
  <si>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</si>
  <si>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</si>
  <si>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</si>
  <si>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</si>
  <si>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</si>
  <si>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</si>
  <si>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</si>
  <si>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</si>
  <si>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</si>
  <si>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</si>
  <si>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</si>
  <si>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</si>
  <si>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</si>
  <si>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</si>
  <si>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</si>
  <si>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</si>
  <si>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</si>
  <si>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</si>
  <si>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</si>
  <si>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</si>
  <si>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</si>
  <si>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</si>
  <si>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</si>
  <si>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</si>
  <si>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</si>
  <si>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</si>
  <si>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</si>
  <si>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</si>
  <si>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</si>
  <si>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</si>
  <si>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</si>
  <si>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</si>
  <si>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</si>
  <si>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</si>
  <si>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</si>
  <si>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</si>
  <si>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</si>
  <si>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</si>
  <si>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</si>
  <si>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</si>
  <si>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</si>
  <si>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</si>
  <si>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</si>
  <si>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</si>
  <si>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</si>
  <si>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</si>
  <si>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</si>
  <si>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</si>
  <si>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</si>
  <si>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</si>
  <si>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</si>
  <si>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</si>
  <si>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</si>
  <si>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</si>
  <si>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</si>
  <si>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</si>
  <si>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</si>
  <si>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</si>
  <si>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</si>
  <si>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</si>
  <si>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</si>
  <si>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</si>
  <si>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</si>
  <si>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</si>
  <si>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</si>
  <si>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</si>
  <si>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</si>
  <si>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</si>
  <si>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</si>
  <si>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</si>
  <si>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</si>
  <si>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</si>
  <si>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</si>
  <si>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</si>
  <si>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</si>
  <si>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</si>
  <si>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</si>
  <si>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</si>
  <si>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</si>
  <si>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</si>
  <si>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</si>
  <si>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</si>
  <si>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</si>
  <si>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</si>
  <si>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</si>
  <si>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</si>
  <si>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</si>
  <si>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</si>
  <si>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</si>
  <si>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</si>
  <si>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</si>
  <si>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</si>
  <si>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</si>
  <si>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</si>
  <si>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</si>
  <si>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</si>
  <si>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</si>
  <si>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</si>
  <si>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</si>
  <si>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</si>
  <si>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</si>
  <si>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</si>
  <si>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</si>
  <si>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</si>
  <si>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</si>
  <si>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</si>
  <si>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</si>
  <si>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</si>
  <si>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</si>
  <si>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</si>
  <si>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</si>
  <si>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</si>
  <si>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</si>
  <si>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</si>
  <si>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</si>
  <si>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</si>
  <si>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</si>
  <si>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</si>
  <si>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</si>
  <si>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</si>
  <si>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</si>
  <si>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</si>
  <si>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</si>
  <si>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</si>
  <si>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</si>
  <si>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</si>
  <si>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</si>
  <si>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</si>
  <si>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</si>
  <si>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</si>
  <si>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</si>
  <si>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</si>
  <si>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</si>
  <si>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</si>
  <si>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</si>
  <si>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</si>
  <si>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</si>
  <si>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</si>
  <si>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</si>
  <si>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</si>
  <si>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</si>
  <si>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</si>
  <si>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</si>
  <si>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</si>
  <si>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</si>
  <si>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</si>
  <si>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</si>
  <si>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</si>
  <si>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</si>
  <si>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</si>
  <si>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</si>
  <si>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</si>
  <si>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</si>
  <si>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</si>
  <si>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</si>
  <si>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</si>
  <si>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</si>
  <si>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</si>
  <si>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</si>
  <si>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</si>
  <si>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</si>
  <si>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</si>
  <si>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</si>
  <si>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</si>
  <si>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</si>
  <si>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</si>
  <si>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</si>
  <si>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</si>
  <si>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</si>
  <si>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</si>
  <si>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</si>
  <si>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</si>
  <si>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</si>
  <si>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</si>
  <si>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</si>
  <si>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</si>
  <si>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</si>
  <si>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</si>
  <si>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</si>
  <si>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</si>
  <si>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</si>
  <si>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</si>
  <si>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</si>
  <si>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</si>
  <si>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</si>
  <si>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</si>
  <si>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</si>
  <si>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</si>
  <si>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</si>
  <si>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</si>
  <si>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</si>
  <si>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</si>
  <si>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</si>
  <si>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</si>
  <si>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</si>
  <si>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</si>
  <si>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</si>
  <si>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</si>
  <si>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</si>
  <si>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</si>
  <si>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</si>
  <si>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</si>
  <si>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</si>
  <si>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</si>
  <si>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</si>
  <si>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</si>
  <si>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</si>
  <si>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</si>
  <si>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</si>
  <si>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</si>
  <si>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</si>
  <si>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</si>
  <si>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</si>
  <si>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</si>
  <si>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</si>
  <si>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</si>
  <si>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</si>
  <si>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</si>
  <si>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</si>
  <si>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</si>
  <si>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</si>
  <si>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</si>
  <si>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</si>
  <si>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</si>
  <si>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</si>
  <si>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</si>
  <si>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</si>
  <si>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</si>
  <si>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</si>
  <si>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</si>
  <si>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</si>
  <si>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</si>
  <si>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</si>
  <si>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</si>
  <si>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</si>
  <si>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</si>
  <si>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</si>
  <si>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</si>
  <si>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</si>
  <si>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</si>
  <si>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</si>
  <si>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</si>
  <si>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</si>
  <si>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</si>
  <si>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</si>
  <si>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</si>
  <si>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</si>
  <si>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</si>
  <si>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</si>
  <si>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</si>
  <si>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</si>
  <si>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</si>
  <si>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</si>
  <si>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</si>
  <si>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</si>
  <si>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</si>
  <si>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</si>
  <si>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</si>
  <si>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</si>
  <si>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</si>
  <si>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</si>
  <si>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</si>
  <si>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</si>
  <si>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</si>
  <si>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</si>
  <si>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</si>
  <si>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</si>
  <si>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</si>
  <si>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</si>
  <si>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</si>
  <si>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</si>
  <si>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</si>
  <si>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</si>
  <si>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</si>
  <si>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</si>
  <si>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</si>
  <si>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</si>
  <si>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</si>
  <si>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</si>
  <si>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</si>
  <si>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</si>
  <si>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</si>
  <si>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</si>
  <si>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</si>
  <si>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</si>
  <si>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</si>
  <si>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</si>
  <si>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</si>
  <si>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</si>
  <si>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</si>
  <si>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</si>
  <si>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</si>
  <si>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</si>
  <si>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</si>
  <si>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</si>
  <si>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</si>
  <si>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</si>
  <si>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</si>
  <si>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</si>
  <si>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</si>
  <si>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</si>
  <si>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</si>
  <si>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</si>
  <si>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</si>
  <si>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</si>
  <si>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</si>
  <si>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</si>
  <si>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</si>
  <si>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</si>
  <si>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</si>
  <si>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</si>
  <si>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</si>
  <si>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</si>
  <si>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</si>
  <si>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</si>
  <si>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</si>
  <si>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</si>
  <si>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</si>
  <si>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</si>
  <si>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</si>
  <si>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</si>
  <si>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</si>
  <si>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</si>
  <si>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</si>
  <si>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</si>
  <si>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</si>
  <si>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</si>
  <si>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</si>
  <si>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</si>
  <si>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</si>
  <si>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</si>
  <si>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</si>
  <si>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</si>
  <si>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</si>
  <si>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</si>
  <si>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</si>
  <si>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</si>
  <si>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</si>
  <si>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</si>
  <si>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</si>
  <si>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</si>
  <si>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</si>
  <si>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</si>
  <si>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</si>
  <si>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</si>
  <si>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</si>
  <si>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</si>
  <si>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</si>
  <si>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</si>
  <si>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</si>
  <si>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</si>
  <si>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</si>
  <si>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</si>
  <si>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</si>
  <si>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</si>
  <si>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</si>
  <si>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</si>
  <si>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</si>
  <si>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</si>
  <si>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</si>
  <si>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</si>
  <si>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</si>
  <si>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</si>
  <si>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</si>
  <si>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</si>
  <si>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</si>
  <si>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</si>
  <si>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</si>
  <si>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</si>
  <si>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</si>
  <si>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</si>
  <si>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</si>
  <si>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</si>
  <si>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</si>
  <si>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</si>
  <si>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</si>
  <si>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</si>
  <si>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</si>
  <si>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</si>
  <si>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</si>
  <si>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</si>
  <si>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</si>
  <si>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</si>
  <si>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</si>
  <si>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</si>
  <si>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</si>
  <si>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</si>
  <si>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</si>
  <si>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</si>
  <si>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</si>
  <si>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</si>
  <si>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</si>
  <si>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</si>
  <si>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</si>
  <si>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</si>
  <si>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</si>
  <si>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</si>
  <si>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</si>
  <si>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</si>
  <si>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</si>
  <si>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</si>
  <si>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</si>
  <si>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</si>
  <si>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</si>
  <si>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</si>
  <si>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</si>
  <si>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</si>
  <si>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</si>
  <si>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</si>
  <si>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</si>
  <si>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</si>
  <si>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</si>
  <si>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</si>
  <si>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</si>
  <si>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</si>
  <si>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</si>
  <si>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</si>
  <si>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</si>
  <si>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</si>
  <si>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</si>
  <si>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</si>
  <si>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</si>
  <si>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</si>
  <si>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</si>
  <si>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</si>
  <si>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</si>
  <si>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</si>
  <si>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</si>
  <si>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</si>
  <si>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</si>
  <si>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</si>
  <si>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</si>
  <si>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</si>
  <si>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</si>
  <si>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</si>
  <si>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</si>
  <si>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</si>
  <si>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</si>
  <si>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</si>
  <si>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</si>
  <si>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</si>
  <si>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</si>
  <si>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</si>
  <si>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</si>
  <si>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</si>
  <si>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</si>
  <si>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</si>
  <si>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</si>
  <si>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</si>
  <si>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</si>
  <si>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</si>
  <si>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</si>
  <si>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</si>
  <si>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</si>
  <si>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</si>
  <si>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</si>
  <si>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</si>
  <si>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</si>
  <si>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</si>
  <si>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</si>
  <si>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</si>
  <si>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</si>
  <si>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</si>
  <si>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</si>
  <si>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</si>
  <si>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</si>
  <si>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</si>
  <si>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</si>
  <si>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</si>
  <si>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</si>
  <si>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</si>
  <si>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</si>
  <si>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</si>
  <si>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</si>
  <si>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</si>
  <si>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</si>
  <si>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</si>
  <si>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</si>
  <si>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</si>
  <si>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</si>
  <si>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</si>
  <si>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</si>
  <si>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</si>
  <si>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</si>
  <si>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</si>
  <si>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</si>
  <si>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</si>
  <si>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</si>
  <si>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</si>
  <si>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</si>
  <si>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</si>
  <si>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</si>
  <si>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</si>
  <si>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</si>
  <si>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</si>
  <si>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</si>
  <si>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</si>
  <si>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</si>
  <si>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</si>
  <si>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</si>
  <si>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</si>
  <si>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</si>
  <si>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</si>
  <si>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</si>
  <si>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</si>
  <si>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</si>
  <si>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</si>
  <si>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</si>
  <si>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</si>
  <si>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</si>
  <si>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</si>
  <si>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</si>
  <si>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</si>
  <si>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</si>
  <si>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</si>
  <si>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</si>
  <si>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</si>
  <si>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</si>
  <si>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</si>
  <si>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</si>
  <si>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</si>
  <si>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</si>
  <si>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</si>
  <si>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</si>
  <si>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</si>
  <si>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</si>
  <si>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</si>
  <si>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</si>
  <si>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</si>
  <si>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</si>
  <si>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</si>
  <si>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</si>
  <si>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</si>
  <si>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</si>
  <si>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</si>
  <si>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</si>
  <si>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</si>
  <si>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</si>
  <si>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</si>
  <si>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</si>
  <si>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</si>
  <si>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</si>
  <si>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</si>
  <si>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</si>
  <si>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</si>
  <si>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</si>
  <si>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</si>
  <si>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</si>
  <si>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</si>
  <si>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</si>
  <si>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</si>
  <si>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</si>
  <si>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</si>
  <si>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</si>
  <si>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</si>
  <si>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</si>
  <si>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</si>
  <si>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</si>
  <si>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</si>
  <si>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</si>
  <si>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</si>
  <si>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</si>
  <si>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</si>
  <si>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</si>
  <si>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</si>
  <si>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</si>
  <si>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</si>
  <si>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</si>
  <si>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</si>
  <si>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</si>
  <si>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</si>
  <si>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</si>
  <si>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</si>
  <si>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</si>
  <si>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</si>
  <si>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</si>
  <si>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</si>
  <si>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</si>
  <si>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</si>
  <si>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</si>
  <si>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</si>
  <si>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</si>
  <si>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</si>
  <si>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</si>
  <si>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</si>
  <si>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</si>
  <si>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</si>
  <si>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</si>
  <si>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</si>
  <si>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</si>
  <si>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</si>
  <si>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</si>
  <si>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</si>
  <si>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</si>
  <si>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</si>
  <si>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</si>
  <si>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</si>
  <si>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</si>
  <si>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</si>
  <si>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</si>
  <si>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</si>
  <si>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</si>
  <si>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</si>
  <si>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</si>
  <si>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</si>
  <si>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</si>
  <si>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</si>
  <si>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</si>
  <si>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</si>
  <si>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</si>
  <si>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</si>
  <si>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</si>
  <si>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</si>
  <si>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</si>
  <si>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</si>
  <si>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</si>
  <si>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</si>
  <si>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</si>
  <si>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</si>
  <si>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</si>
  <si>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</si>
  <si>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</si>
  <si>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</si>
  <si>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</si>
  <si>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</si>
  <si>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</si>
  <si>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</si>
  <si>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</si>
  <si>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</si>
  <si>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</si>
  <si>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</si>
  <si>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</si>
  <si>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</si>
  <si>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</si>
  <si>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</si>
  <si>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</si>
  <si>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</si>
  <si>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</si>
  <si>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</si>
  <si>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</si>
  <si>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</si>
  <si>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</si>
  <si>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</si>
  <si>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</si>
  <si>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</si>
  <si>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</si>
  <si>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</si>
  <si>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</si>
  <si>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</si>
  <si>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</si>
  <si>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</si>
  <si>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</si>
  <si>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</si>
  <si>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</si>
  <si>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</si>
  <si>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</si>
  <si>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</si>
  <si>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</si>
  <si>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</si>
  <si>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</si>
  <si>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</si>
  <si>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</si>
  <si>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</si>
  <si>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</si>
  <si>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</si>
  <si>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</si>
  <si>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</si>
  <si>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</si>
  <si>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</si>
  <si>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</si>
  <si>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</si>
  <si>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</si>
  <si>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</si>
  <si>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</si>
  <si>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</si>
  <si>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</si>
  <si>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</si>
  <si>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</si>
  <si>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</si>
  <si>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</si>
  <si>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</si>
  <si>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</si>
  <si>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</si>
  <si>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</si>
  <si>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</si>
  <si>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</si>
  <si>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</si>
  <si>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</si>
  <si>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</si>
  <si>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</si>
  <si>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</si>
  <si>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</si>
  <si>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</si>
  <si>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</si>
  <si>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</si>
  <si>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</si>
  <si>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</si>
  <si>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</si>
  <si>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</si>
  <si>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</si>
  <si>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</si>
  <si>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</si>
  <si>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</si>
  <si>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</si>
  <si>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</si>
  <si>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</si>
  <si>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</si>
  <si>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</si>
  <si>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</si>
  <si>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</si>
  <si>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</si>
  <si>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</si>
  <si>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</si>
  <si>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</si>
  <si>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</si>
  <si>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</si>
  <si>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</si>
  <si>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</si>
  <si>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</si>
  <si>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</si>
  <si>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</si>
  <si>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</si>
  <si>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</si>
  <si>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</si>
  <si>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</si>
  <si>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</si>
  <si>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</si>
  <si>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</si>
  <si>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</si>
  <si>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</si>
  <si>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</si>
  <si>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</si>
  <si>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</si>
  <si>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</si>
  <si>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</si>
  <si>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</si>
  <si>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</si>
  <si>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</si>
  <si>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</si>
  <si>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</si>
  <si>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</si>
  <si>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</si>
  <si>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</si>
  <si>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</si>
  <si>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</si>
  <si>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</si>
  <si>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</si>
  <si>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</si>
  <si>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</si>
  <si>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</si>
  <si>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</si>
  <si>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</si>
  <si>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</si>
  <si>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</si>
  <si>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</si>
  <si>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</si>
  <si>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</si>
  <si>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</si>
  <si>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</si>
  <si>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</si>
  <si>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</si>
  <si>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</si>
  <si>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</si>
  <si>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</si>
  <si>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</si>
  <si>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</si>
  <si>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</si>
  <si>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</si>
  <si>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</si>
  <si>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</si>
  <si>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</si>
  <si>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</si>
  <si>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</si>
  <si>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</si>
  <si>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</si>
  <si>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</si>
  <si>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</si>
  <si>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</si>
  <si>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</si>
  <si>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</si>
  <si>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</si>
  <si>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</si>
  <si>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</si>
  <si>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</si>
  <si>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</si>
  <si>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</si>
  <si>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</si>
  <si>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</si>
  <si>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</si>
  <si>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</si>
  <si>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</si>
  <si>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</si>
  <si>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</si>
  <si>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</si>
  <si>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</si>
  <si>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</si>
  <si>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</si>
  <si>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</si>
  <si>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</si>
  <si>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</si>
  <si>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</si>
  <si>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</si>
  <si>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</si>
  <si>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</si>
  <si>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</si>
  <si>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</si>
  <si>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</si>
  <si>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</si>
  <si>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</si>
  <si>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</si>
  <si>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</si>
  <si>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</si>
  <si>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</si>
  <si>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</si>
  <si>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</si>
  <si>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</si>
  <si>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</si>
  <si>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</si>
  <si>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</si>
  <si>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</si>
  <si>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</si>
  <si>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</si>
  <si>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</si>
  <si>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</si>
  <si>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</si>
  <si>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</si>
  <si>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</si>
  <si>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</si>
  <si>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</si>
  <si>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</si>
  <si>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</si>
  <si>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</si>
  <si>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</si>
  <si>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</si>
  <si>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</si>
  <si>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</si>
  <si>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</si>
  <si>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</si>
  <si>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</si>
  <si>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</si>
  <si>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</si>
  <si>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</si>
  <si>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</si>
  <si>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</si>
  <si>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</si>
  <si>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</si>
  <si>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</si>
  <si>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</si>
  <si>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</si>
  <si>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</si>
  <si>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</si>
  <si>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</si>
  <si>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</si>
  <si>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</si>
  <si>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</si>
  <si>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</si>
  <si>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</si>
  <si>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</si>
  <si>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</si>
  <si>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</si>
  <si>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</si>
  <si>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</si>
  <si>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</si>
  <si>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</si>
  <si>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</si>
  <si>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</si>
  <si>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</si>
  <si>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</si>
  <si>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</si>
  <si>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</si>
  <si>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</si>
  <si>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</si>
  <si>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</si>
  <si>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</si>
  <si>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</si>
  <si>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</si>
  <si>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</si>
  <si>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</si>
  <si>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</si>
  <si>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</si>
  <si>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</si>
  <si>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</si>
  <si>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</si>
  <si>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</si>
  <si>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</si>
  <si>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</si>
  <si>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</si>
  <si>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</si>
  <si>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</si>
  <si>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</si>
  <si>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</si>
  <si>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</si>
  <si>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</si>
  <si>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</si>
  <si>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</si>
  <si>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</si>
  <si>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</si>
  <si>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</si>
  <si>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</si>
  <si>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</si>
  <si>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</si>
  <si>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</si>
  <si>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</si>
  <si>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</si>
  <si>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</si>
  <si>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</si>
  <si>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</si>
  <si>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</si>
  <si>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</si>
  <si>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</si>
  <si>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</si>
  <si>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</si>
  <si>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</si>
  <si>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</si>
  <si>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</si>
  <si>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</si>
  <si>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</si>
  <si>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</si>
  <si>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</si>
  <si>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</si>
  <si>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</si>
  <si>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</si>
  <si>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</si>
  <si>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</si>
  <si>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</si>
  <si>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</si>
  <si>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</si>
  <si>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</si>
  <si>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</si>
  <si>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</si>
  <si>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</si>
  <si>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</si>
  <si>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</si>
  <si>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</si>
  <si>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</si>
  <si>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</si>
  <si>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</si>
  <si>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</si>
  <si>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</si>
  <si>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</si>
  <si>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</si>
  <si>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</si>
  <si>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</si>
  <si>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</si>
  <si>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</si>
  <si>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</si>
  <si>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</si>
  <si>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</si>
  <si>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</si>
  <si>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</si>
  <si>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</si>
  <si>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</si>
  <si>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</si>
  <si>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</si>
  <si>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</si>
  <si>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</si>
  <si>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</si>
  <si>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</si>
  <si>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</si>
  <si>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</si>
  <si>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</si>
  <si>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</si>
  <si>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</si>
  <si>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</si>
  <si>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</si>
  <si>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</si>
  <si>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</si>
  <si>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</si>
  <si>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</si>
  <si>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</si>
  <si>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</si>
  <si>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</si>
  <si>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</si>
  <si>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</si>
  <si>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</si>
  <si>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</si>
  <si>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</si>
  <si>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</si>
  <si>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</si>
  <si>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</si>
  <si>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</si>
  <si>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</si>
  <si>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</si>
  <si>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</si>
  <si>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</si>
  <si>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</si>
  <si>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</si>
  <si>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</si>
  <si>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</si>
  <si>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</si>
  <si>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</si>
  <si>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</si>
  <si>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</si>
  <si>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</si>
  <si>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</si>
  <si>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</si>
  <si>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</si>
  <si>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</si>
  <si>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</si>
  <si>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</si>
  <si>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</si>
  <si>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</si>
  <si>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</si>
  <si>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</si>
  <si>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</si>
  <si>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</si>
  <si>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</si>
  <si>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</si>
  <si>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</si>
  <si>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</si>
  <si>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</si>
  <si>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</si>
  <si>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</si>
  <si>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</si>
  <si>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</si>
  <si>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</si>
  <si>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</si>
  <si>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</si>
  <si>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</si>
  <si>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</si>
  <si>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</si>
  <si>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</si>
  <si>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</si>
  <si>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</si>
  <si>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</si>
  <si>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</si>
  <si>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</si>
  <si>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</si>
  <si>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</si>
  <si>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</si>
  <si>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</si>
  <si>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</si>
  <si>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</si>
  <si>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</si>
  <si>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</si>
  <si>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</si>
  <si>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</si>
  <si>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</si>
  <si>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</si>
  <si>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</si>
  <si>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</si>
  <si>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</si>
  <si>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</si>
  <si>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</si>
  <si>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</si>
  <si>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</si>
  <si>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</si>
  <si>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</si>
  <si>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</si>
  <si>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</si>
  <si>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</si>
  <si>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</si>
  <si>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</si>
  <si>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</si>
  <si>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</si>
  <si>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</si>
  <si>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</si>
  <si>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</si>
  <si>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</si>
  <si>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</si>
  <si>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</si>
  <si>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</si>
  <si>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</si>
  <si>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</si>
  <si>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</si>
  <si>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</si>
  <si>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</si>
  <si>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</si>
  <si>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</si>
  <si>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</si>
  <si>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</si>
  <si>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</si>
  <si>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</si>
  <si>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</si>
  <si>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</si>
  <si>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</si>
  <si>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</si>
  <si>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</si>
  <si>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</si>
  <si>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</si>
  <si>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</si>
  <si>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</si>
  <si>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</si>
  <si>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</si>
  <si>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</si>
  <si>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</si>
  <si>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</si>
  <si>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</si>
  <si>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</si>
  <si>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</si>
  <si>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</si>
  <si>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</si>
  <si>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</si>
  <si>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</si>
  <si>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</si>
  <si>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</si>
  <si>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</si>
  <si>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</si>
  <si>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</si>
  <si>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</si>
  <si>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</si>
  <si>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</si>
  <si>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</si>
  <si>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</si>
  <si>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</si>
  <si>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</si>
  <si>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</si>
  <si>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</si>
  <si>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</si>
  <si>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</si>
  <si>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</si>
  <si>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</si>
  <si>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</si>
  <si>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</si>
  <si>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</si>
  <si>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</si>
  <si>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</si>
  <si>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</si>
  <si>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</si>
  <si>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</si>
  <si>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</si>
  <si>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</si>
  <si>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</si>
  <si>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</si>
  <si>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</si>
  <si>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</si>
  <si>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</si>
  <si>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</si>
  <si>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</si>
  <si>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</si>
  <si>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</si>
  <si>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</si>
  <si>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</si>
  <si>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</si>
  <si>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</si>
  <si>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</si>
  <si>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</si>
  <si>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</si>
  <si>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</si>
  <si>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</si>
  <si>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</si>
  <si>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</si>
  <si>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</si>
  <si>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</si>
  <si>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</si>
  <si>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</si>
  <si>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</si>
  <si>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</si>
  <si>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</si>
  <si>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</si>
  <si>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</si>
  <si>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</si>
  <si>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</si>
  <si>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</si>
  <si>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</si>
  <si>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</si>
  <si>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</si>
  <si>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</si>
  <si>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</si>
  <si>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</si>
  <si>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</si>
  <si>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</si>
  <si>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</si>
  <si>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</si>
  <si>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</si>
  <si>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</si>
  <si>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</si>
  <si>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</si>
  <si>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</si>
  <si>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</si>
  <si>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</si>
  <si>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</si>
  <si>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</si>
  <si>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</si>
  <si>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</si>
  <si>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</si>
  <si>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</si>
  <si>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</si>
  <si>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</si>
  <si>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</si>
  <si>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</si>
  <si>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</si>
  <si>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</si>
  <si>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</si>
  <si>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</si>
  <si>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</si>
  <si>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</si>
  <si>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</si>
  <si>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</si>
  <si>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</si>
  <si>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</si>
  <si>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</si>
  <si>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</si>
  <si>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</si>
  <si>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</si>
  <si>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</si>
  <si>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</si>
  <si>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</si>
  <si>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</si>
  <si>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</si>
  <si>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</si>
  <si>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</si>
  <si>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</si>
  <si>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</si>
  <si>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</si>
  <si>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</si>
  <si>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</si>
  <si>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</si>
  <si>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</si>
  <si>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</si>
  <si>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</si>
  <si>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</si>
  <si>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</si>
  <si>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</si>
  <si>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</si>
  <si>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</si>
  <si>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</si>
  <si>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</si>
  <si>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</si>
  <si>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</si>
  <si>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</si>
  <si>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</si>
  <si>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</si>
  <si>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</si>
  <si>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</si>
  <si>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</si>
  <si>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</si>
  <si>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</si>
  <si>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</si>
  <si>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</si>
  <si>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</si>
  <si>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</si>
  <si>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</si>
  <si>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</si>
  <si>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</si>
  <si>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</si>
  <si>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</si>
  <si>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</si>
  <si>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</si>
  <si>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</si>
  <si>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</si>
  <si>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</si>
  <si>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</si>
  <si>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</si>
  <si>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</si>
  <si>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</si>
  <si>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</si>
  <si>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</si>
  <si>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</si>
  <si>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</si>
  <si>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</si>
  <si>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</si>
  <si>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</si>
  <si>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</si>
  <si>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</si>
  <si>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</si>
  <si>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</si>
  <si>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</si>
  <si>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</si>
  <si>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</si>
  <si>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</si>
  <si>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</si>
  <si>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</si>
  <si>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</si>
  <si>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</si>
  <si>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</si>
  <si>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</si>
  <si>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</si>
  <si>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</si>
  <si>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</si>
  <si>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</si>
  <si>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</si>
  <si>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</si>
  <si>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</si>
  <si>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</si>
  <si>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</si>
  <si>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</si>
  <si>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</si>
  <si>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</si>
  <si>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</si>
  <si>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</si>
  <si>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</si>
  <si>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</si>
  <si>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</si>
  <si>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</si>
  <si>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</si>
  <si>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</si>
  <si>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</si>
  <si>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</si>
  <si>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</si>
  <si>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</si>
  <si>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</si>
  <si>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</si>
  <si>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</si>
  <si>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</si>
  <si>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</si>
  <si>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</si>
  <si>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</si>
  <si>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</si>
  <si>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</si>
  <si>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</si>
  <si>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</si>
  <si>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</si>
  <si>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</si>
  <si>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</si>
  <si>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</si>
  <si>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</si>
  <si>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</si>
  <si>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</si>
  <si>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</si>
  <si>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</si>
  <si>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</si>
  <si>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</si>
  <si>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</si>
  <si>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</si>
  <si>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</si>
  <si>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</si>
  <si>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</si>
  <si>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</si>
  <si>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</si>
  <si>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</si>
  <si>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</si>
  <si>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</si>
  <si>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</si>
  <si>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</si>
  <si>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</si>
  <si>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</si>
  <si>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</si>
  <si>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</si>
  <si>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</si>
  <si>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</si>
  <si>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</si>
  <si>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</si>
  <si>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</si>
  <si>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</si>
  <si>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</si>
  <si>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</si>
  <si>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</si>
  <si>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</si>
  <si>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</si>
  <si>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</si>
  <si>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</si>
  <si>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</si>
  <si>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</si>
  <si>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</si>
  <si>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</si>
  <si>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</si>
  <si>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</si>
  <si>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</si>
  <si>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</si>
  <si>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</si>
  <si>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</si>
  <si>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</si>
  <si>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</si>
  <si>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</si>
  <si>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</si>
  <si>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</si>
  <si>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</si>
  <si>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</si>
  <si>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</si>
  <si>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</si>
  <si>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</si>
  <si>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</si>
  <si>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</si>
  <si>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</si>
  <si>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</si>
  <si>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</si>
  <si>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</si>
  <si>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</si>
  <si>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</si>
  <si>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</si>
  <si>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</si>
  <si>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</si>
  <si>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</si>
  <si>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</si>
  <si>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</si>
  <si>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</si>
  <si>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</si>
  <si>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</si>
  <si>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</si>
  <si>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</si>
  <si>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</si>
  <si>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</si>
  <si>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</si>
  <si>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</si>
  <si>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</si>
  <si>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</si>
  <si>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</si>
  <si>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</si>
  <si>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</si>
  <si>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</si>
  <si>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</si>
  <si>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</si>
  <si>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</si>
  <si>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</si>
  <si>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</si>
  <si>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</si>
  <si>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</si>
  <si>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</si>
  <si>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</si>
  <si>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</si>
  <si>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</si>
  <si>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</si>
  <si>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</si>
  <si>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</si>
  <si>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</si>
  <si>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</si>
  <si>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</si>
  <si>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</si>
  <si>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</si>
  <si>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</si>
  <si>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</si>
  <si>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</si>
  <si>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</si>
  <si>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</si>
  <si>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</si>
  <si>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</si>
  <si>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</si>
  <si>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</si>
  <si>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</si>
  <si>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</si>
  <si>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</si>
  <si>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</si>
  <si>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</si>
  <si>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</si>
  <si>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</si>
  <si>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</si>
  <si>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</si>
  <si>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</si>
  <si>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</si>
  <si>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</si>
  <si>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</si>
  <si>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</si>
  <si>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</si>
  <si>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</si>
  <si>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</si>
  <si>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</si>
  <si>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</si>
  <si>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</si>
  <si>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</si>
  <si>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</si>
  <si>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</si>
  <si>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</si>
  <si>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</si>
  <si>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</si>
  <si>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</si>
  <si>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</si>
  <si>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</si>
  <si>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</si>
  <si>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</si>
  <si>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</si>
  <si>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</si>
  <si>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</si>
  <si>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</si>
  <si>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</si>
  <si>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</si>
  <si>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</si>
  <si>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</si>
  <si>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</si>
  <si>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</si>
  <si>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</si>
  <si>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</si>
  <si>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</si>
  <si>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</si>
  <si>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</si>
  <si>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</si>
  <si>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</si>
  <si>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</si>
  <si>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</si>
  <si>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</si>
  <si>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</si>
  <si>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</si>
  <si>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</si>
  <si>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</si>
  <si>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</si>
  <si>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</si>
  <si>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</si>
  <si>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</si>
  <si>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</si>
  <si>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</si>
  <si>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</si>
  <si>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</si>
  <si>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</si>
  <si>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</si>
  <si>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</si>
  <si>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</si>
  <si>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</si>
  <si>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</si>
  <si>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</si>
  <si>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</si>
  <si>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</si>
  <si>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</si>
  <si>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</si>
  <si>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</si>
  <si>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</si>
  <si>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</si>
  <si>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</si>
  <si>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</si>
  <si>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</si>
  <si>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</si>
  <si>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</si>
  <si>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</si>
  <si>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</si>
  <si>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</si>
  <si>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</si>
  <si>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</si>
  <si>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</si>
  <si>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</si>
  <si>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</si>
  <si>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</si>
  <si>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</si>
  <si>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</si>
  <si>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</si>
  <si>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</si>
  <si>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</si>
  <si>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</si>
  <si>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</si>
  <si>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</si>
  <si>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</si>
  <si>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</si>
  <si>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</si>
  <si>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</si>
  <si>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</si>
  <si>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</si>
  <si>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</si>
  <si>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</si>
  <si>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</si>
  <si>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</si>
  <si>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</si>
  <si>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</si>
  <si>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</si>
  <si>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</si>
  <si>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</si>
  <si>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</si>
  <si>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</si>
  <si>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</si>
  <si>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</si>
  <si>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</si>
  <si>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</si>
  <si>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</si>
  <si>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</si>
  <si>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</si>
  <si>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</si>
  <si>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</si>
  <si>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</si>
  <si>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</si>
  <si>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</si>
  <si>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</si>
  <si>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</si>
  <si>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</si>
  <si>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</si>
  <si>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</si>
  <si>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</si>
  <si>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</si>
  <si>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</si>
  <si>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</si>
  <si>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</si>
  <si>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</si>
  <si>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</si>
  <si>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</si>
  <si>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</si>
  <si>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</si>
  <si>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</si>
  <si>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</si>
  <si>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</si>
  <si>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</si>
  <si>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</si>
  <si>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</si>
  <si>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</si>
  <si>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</si>
  <si>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</si>
  <si>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</si>
  <si>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</si>
  <si>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</si>
  <si>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</si>
  <si>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</si>
  <si>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</si>
  <si>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</si>
  <si>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</si>
  <si>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</si>
  <si>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</si>
  <si>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</si>
  <si>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</si>
  <si>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</si>
  <si>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</si>
  <si>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</si>
  <si>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</si>
  <si>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</si>
  <si>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</si>
  <si>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</si>
  <si>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</si>
  <si>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</si>
  <si>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</si>
  <si>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</si>
  <si>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</si>
  <si>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</si>
  <si>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</si>
  <si>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</si>
  <si>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</si>
  <si>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</si>
  <si>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</si>
  <si>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</si>
  <si>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</si>
  <si>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</si>
  <si>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</si>
  <si>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</si>
  <si>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</si>
  <si>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</si>
  <si>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</si>
  <si>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</si>
  <si>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</si>
  <si>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</si>
  <si>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</si>
  <si>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</si>
  <si>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</si>
  <si>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</si>
  <si>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</si>
  <si>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</si>
  <si>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</si>
  <si>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</si>
  <si>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</si>
  <si>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</si>
  <si>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</si>
  <si>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</si>
  <si>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</si>
  <si>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</si>
  <si>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</si>
  <si>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</si>
  <si>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</si>
  <si>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</si>
  <si>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</si>
  <si>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</si>
  <si>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</si>
  <si>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</si>
  <si>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</si>
  <si>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</si>
  <si>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</si>
  <si>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</si>
  <si>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</si>
  <si>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</si>
  <si>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</si>
  <si>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</si>
  <si>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</si>
  <si>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</si>
  <si>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</si>
  <si>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</si>
  <si>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</si>
  <si>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</si>
  <si>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</si>
  <si>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</si>
  <si>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</si>
  <si>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</si>
  <si>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</si>
  <si>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</si>
  <si>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</si>
  <si>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</si>
  <si>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</si>
  <si>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</si>
  <si>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</si>
  <si>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</si>
  <si>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</si>
  <si>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</si>
  <si>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</si>
  <si>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</si>
  <si>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</si>
  <si>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</si>
  <si>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</si>
  <si>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</si>
  <si>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</si>
  <si>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</si>
  <si>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</si>
  <si>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</si>
  <si>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</si>
  <si>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</si>
  <si>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</si>
  <si>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</si>
  <si>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</si>
  <si>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</si>
  <si>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</si>
  <si>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</si>
  <si>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</si>
  <si>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</si>
  <si>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</si>
  <si>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</si>
  <si>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</si>
  <si>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</si>
  <si>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</si>
  <si>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</si>
  <si>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</si>
  <si>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</si>
  <si>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</si>
  <si>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</si>
  <si>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</si>
  <si>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</si>
  <si>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</si>
  <si>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</si>
  <si>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</si>
  <si>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</si>
  <si>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</si>
  <si>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</si>
  <si>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</si>
  <si>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</si>
  <si>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</si>
  <si>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</si>
  <si>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</si>
  <si>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</si>
  <si>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</si>
  <si>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</si>
  <si>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</si>
  <si>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</si>
  <si>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</si>
  <si>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</si>
  <si>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</si>
  <si>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</si>
  <si>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</si>
  <si>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</si>
  <si>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</si>
  <si>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</si>
  <si>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</si>
  <si>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</si>
  <si>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</si>
  <si>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</si>
  <si>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</si>
  <si>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</si>
  <si>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</si>
  <si>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</si>
  <si>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</si>
  <si>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</si>
  <si>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</si>
  <si>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</si>
  <si>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</si>
  <si>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</si>
  <si>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</si>
  <si>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</si>
  <si>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</si>
  <si>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</si>
  <si>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</si>
  <si>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</si>
  <si>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</si>
  <si>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</si>
  <si>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</si>
  <si>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</si>
  <si>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</si>
  <si>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</si>
  <si>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</si>
  <si>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</si>
  <si>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</si>
  <si>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</si>
  <si>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</si>
  <si>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</si>
  <si>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</si>
  <si>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</si>
  <si>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</si>
  <si>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</si>
  <si>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</si>
  <si>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</si>
  <si>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</si>
  <si>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</si>
  <si>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</si>
  <si>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</si>
  <si>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</si>
  <si>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</si>
  <si>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</si>
  <si>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</si>
  <si>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</si>
  <si>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</si>
  <si>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</si>
  <si>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</si>
  <si>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</si>
  <si>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</si>
  <si>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</si>
  <si>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</si>
  <si>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</si>
  <si>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</si>
  <si>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</si>
  <si>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</si>
  <si>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</si>
  <si>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</si>
  <si>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</si>
  <si>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</si>
  <si>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</si>
  <si>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</si>
  <si>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</si>
  <si>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</si>
  <si>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</si>
  <si>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</si>
  <si>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</si>
  <si>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</si>
  <si>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</si>
  <si>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</si>
  <si>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</si>
  <si>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</si>
  <si>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</si>
  <si>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</si>
  <si>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</si>
  <si>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</si>
  <si>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</si>
  <si>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</si>
  <si>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</si>
  <si>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</si>
  <si>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</si>
  <si>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</si>
  <si>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</si>
  <si>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</si>
  <si>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</si>
  <si>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</si>
  <si>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</si>
  <si>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</si>
  <si>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</si>
  <si>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</si>
  <si>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</si>
  <si>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</si>
  <si>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</si>
  <si>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</si>
  <si>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</si>
  <si>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</si>
  <si>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</si>
  <si>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</si>
  <si>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</si>
  <si>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</si>
  <si>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</si>
  <si>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</si>
  <si>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</si>
  <si>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</si>
  <si>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</si>
  <si>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</si>
  <si>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</si>
  <si>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</si>
  <si>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</si>
  <si>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</si>
  <si>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</si>
  <si>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</si>
  <si>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</si>
  <si>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</si>
  <si>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</si>
  <si>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</si>
  <si>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</si>
  <si>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</si>
  <si>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</si>
  <si>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</si>
  <si>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</si>
  <si>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</si>
  <si>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</si>
  <si>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</si>
  <si>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</si>
  <si>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</si>
  <si>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</si>
  <si>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</si>
  <si>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</si>
  <si>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</si>
  <si>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</si>
  <si>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</si>
  <si>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</si>
  <si>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</si>
  <si>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</si>
  <si>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</si>
  <si>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</si>
  <si>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</si>
  <si>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</si>
  <si>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</si>
  <si>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</si>
  <si>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</si>
  <si>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</si>
  <si>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</si>
  <si>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</si>
  <si>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</si>
  <si>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</si>
  <si>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</si>
  <si>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</si>
  <si>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</si>
  <si>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</si>
  <si>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</si>
  <si>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</si>
  <si>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</si>
  <si>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</si>
  <si>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</si>
  <si>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</si>
  <si>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</si>
  <si>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</si>
  <si>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</si>
  <si>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</si>
  <si>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</si>
  <si>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</si>
  <si>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</si>
  <si>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</si>
  <si>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</si>
  <si>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</si>
  <si>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</si>
  <si>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</si>
  <si>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</si>
  <si>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</si>
  <si>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</si>
  <si>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</si>
  <si>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</si>
  <si>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</si>
  <si>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</si>
  <si>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</si>
  <si>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</si>
  <si>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</si>
  <si>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</si>
  <si>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</si>
  <si>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</si>
  <si>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</si>
  <si>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</si>
  <si>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</si>
  <si>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</si>
  <si>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</si>
  <si>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</si>
  <si>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</si>
  <si>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</si>
  <si>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</si>
  <si>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</si>
  <si>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</si>
  <si>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</si>
  <si>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</si>
  <si>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</si>
  <si>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</si>
  <si>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</si>
  <si>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</si>
  <si>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</si>
  <si>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</si>
  <si>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</si>
  <si>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</si>
  <si>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</si>
  <si>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</si>
  <si>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</si>
  <si>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</si>
  <si>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</si>
  <si>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</si>
  <si>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</si>
  <si>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</si>
  <si>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</si>
  <si>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</si>
  <si>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</si>
  <si>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</si>
  <si>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</si>
  <si>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</si>
  <si>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</si>
  <si>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</si>
  <si>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</si>
  <si>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</si>
  <si>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</si>
  <si>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</si>
  <si>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</si>
  <si>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</si>
  <si>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</si>
  <si>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</si>
  <si>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</si>
  <si>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</si>
  <si>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</si>
  <si>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</si>
  <si>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</si>
  <si>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</si>
  <si>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</si>
  <si>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</si>
  <si>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</si>
  <si>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</si>
  <si>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</si>
  <si>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</si>
  <si>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</si>
  <si>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</si>
  <si>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</si>
  <si>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</si>
  <si>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</si>
  <si>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</si>
  <si>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</si>
  <si>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</si>
  <si>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</si>
  <si>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</si>
  <si>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</si>
  <si>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</si>
  <si>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</si>
  <si>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</si>
  <si>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</si>
  <si>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</si>
  <si>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</si>
  <si>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</si>
  <si>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</si>
  <si>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</si>
  <si>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</si>
  <si>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</si>
  <si>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</si>
  <si>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</si>
  <si>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</si>
  <si>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</si>
  <si>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</si>
  <si>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</si>
  <si>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</si>
  <si>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</si>
  <si>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</si>
  <si>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</si>
  <si>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</si>
  <si>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</si>
  <si>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</si>
  <si>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</si>
  <si>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</si>
  <si>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</si>
  <si>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</si>
  <si>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</si>
  <si>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</si>
  <si>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</si>
  <si>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</si>
  <si>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</si>
  <si>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</si>
  <si>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</si>
  <si>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</si>
  <si>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</si>
  <si>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</si>
  <si>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</si>
  <si>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</si>
  <si>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</si>
  <si>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</si>
  <si>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</si>
  <si>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</si>
  <si>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</si>
  <si>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</si>
  <si>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</si>
  <si>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</si>
  <si>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</si>
  <si>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</si>
  <si>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</si>
  <si>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</si>
  <si>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</si>
  <si>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</si>
  <si>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</si>
  <si>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</si>
  <si>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</si>
  <si>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</si>
  <si>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</si>
  <si>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</si>
  <si>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</si>
  <si>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</si>
  <si>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</si>
  <si>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</si>
  <si>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</si>
  <si>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</si>
  <si>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</si>
  <si>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</si>
  <si>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</si>
  <si>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</si>
  <si>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</si>
  <si>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</si>
  <si>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</si>
  <si>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</si>
  <si>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</si>
  <si>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</si>
  <si>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</si>
  <si>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</si>
  <si>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</si>
  <si>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</si>
  <si>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</si>
  <si>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</si>
  <si>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</si>
  <si>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</si>
  <si>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</si>
  <si>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</si>
  <si>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</si>
  <si>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</si>
  <si>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</si>
  <si>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</si>
  <si>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</si>
  <si>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</si>
  <si>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</si>
  <si>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</si>
  <si>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</si>
  <si>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</si>
  <si>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</si>
  <si>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</si>
  <si>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</si>
  <si>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</si>
  <si>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</si>
  <si>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</si>
  <si>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</si>
  <si>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</si>
  <si>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</si>
  <si>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</si>
  <si>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</si>
  <si>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</si>
  <si>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</si>
  <si>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</si>
  <si>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</si>
  <si>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</si>
  <si>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</si>
  <si>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</si>
  <si>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</si>
  <si>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</si>
  <si>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</si>
  <si>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</si>
  <si>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</si>
  <si>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</si>
  <si>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</si>
  <si>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</si>
  <si>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</si>
  <si>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</si>
  <si>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</si>
  <si>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</si>
  <si>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</si>
  <si>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</si>
  <si>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</si>
  <si>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</si>
  <si>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</si>
  <si>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</si>
  <si>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</si>
  <si>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</si>
  <si>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</si>
  <si>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</si>
  <si>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</si>
  <si>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</si>
  <si>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</si>
  <si>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</si>
  <si>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</si>
  <si>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</si>
  <si>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</si>
  <si>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</si>
  <si>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</si>
  <si>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</si>
  <si>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</si>
  <si>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</si>
  <si>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</si>
  <si>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</si>
  <si>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</si>
  <si>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</si>
  <si>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</si>
  <si>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</si>
  <si>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</si>
  <si>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</si>
  <si>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</si>
  <si>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</si>
  <si>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</si>
  <si>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</si>
  <si>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</si>
  <si>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</si>
  <si>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</si>
  <si>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</si>
  <si>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</si>
  <si>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</si>
  <si>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</si>
  <si>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</si>
  <si>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</si>
  <si>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</si>
  <si>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</si>
  <si>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</si>
  <si>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</si>
  <si>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</si>
  <si>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</si>
  <si>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</si>
  <si>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</si>
  <si>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</si>
  <si>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</si>
  <si>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</si>
  <si>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</si>
  <si>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</si>
  <si>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</si>
  <si>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</si>
  <si>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</si>
  <si>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</si>
  <si>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</si>
  <si>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</si>
  <si>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</si>
  <si>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</si>
  <si>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</si>
  <si>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</si>
  <si>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</si>
  <si>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</si>
  <si>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</si>
  <si>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</si>
  <si>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</si>
  <si>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</si>
  <si>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</si>
  <si>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</si>
  <si>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</si>
  <si>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</si>
  <si>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</si>
  <si>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</si>
  <si>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</si>
  <si>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</si>
  <si>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</si>
  <si>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</si>
  <si>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</si>
  <si>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</si>
  <si>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</si>
  <si>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</si>
  <si>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</si>
  <si>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</si>
  <si>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</si>
  <si>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</si>
  <si>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</si>
  <si>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</si>
  <si>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</si>
  <si>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</si>
  <si>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</si>
  <si>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</si>
  <si>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</si>
  <si>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</si>
  <si>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</si>
  <si>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</si>
  <si>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</si>
  <si>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</si>
  <si>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</si>
  <si>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</si>
  <si>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</si>
  <si>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</si>
  <si>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</si>
  <si>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</si>
  <si>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</si>
  <si>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</si>
  <si>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</si>
  <si>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</si>
  <si>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</si>
  <si>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</si>
  <si>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</si>
  <si>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</si>
  <si>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</si>
  <si>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</si>
  <si>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</si>
  <si>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</si>
  <si>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</si>
  <si>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</si>
  <si>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</si>
  <si>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</si>
  <si>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</si>
  <si>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</si>
  <si>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</si>
  <si>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</si>
  <si>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</si>
  <si>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</si>
  <si>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</si>
  <si>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</si>
  <si>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</si>
  <si>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</si>
  <si>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</si>
  <si>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</si>
  <si>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</si>
  <si>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</si>
  <si>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</si>
  <si>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</si>
  <si>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</si>
  <si>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</si>
  <si>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</si>
  <si>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</si>
  <si>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</si>
  <si>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</si>
  <si>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</si>
  <si>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</si>
  <si>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</si>
  <si>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</si>
  <si>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</si>
  <si>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</si>
  <si>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</si>
  <si>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</si>
  <si>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</si>
  <si>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</si>
  <si>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</si>
  <si>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</si>
  <si>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</si>
  <si>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</si>
  <si>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</si>
  <si>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</si>
  <si>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</si>
  <si>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</si>
  <si>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</si>
  <si>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</si>
  <si>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</si>
  <si>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</si>
  <si>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</si>
  <si>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</si>
  <si>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</si>
  <si>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</si>
  <si>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</si>
  <si>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</si>
  <si>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</si>
  <si>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</si>
  <si>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</si>
  <si>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</si>
  <si>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</si>
  <si>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</si>
  <si>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</si>
  <si>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</si>
  <si>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</si>
  <si>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</si>
  <si>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</si>
  <si>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</si>
  <si>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</si>
  <si>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</si>
  <si>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</si>
  <si>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</si>
  <si>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</si>
  <si>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</si>
  <si>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</si>
  <si>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</si>
  <si>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</si>
  <si>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</si>
  <si>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</si>
  <si>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</si>
  <si>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</si>
  <si>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</si>
  <si>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</si>
  <si>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</si>
  <si>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</si>
  <si>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</si>
  <si>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</si>
  <si>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</si>
  <si>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</si>
  <si>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</si>
  <si>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</si>
  <si>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</si>
  <si>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</si>
  <si>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</si>
  <si>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</si>
  <si>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</si>
  <si>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</si>
  <si>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</si>
  <si>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</si>
  <si>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</si>
  <si>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</si>
  <si>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</si>
  <si>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</si>
  <si>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</si>
  <si>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</si>
  <si>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</si>
  <si>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</si>
  <si>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</si>
  <si>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</si>
  <si>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</si>
  <si>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</si>
  <si>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</si>
  <si>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</si>
  <si>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</si>
  <si>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</si>
  <si>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</si>
  <si>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</si>
  <si>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</si>
  <si>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</si>
  <si>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</si>
  <si>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</si>
  <si>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</si>
  <si>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</si>
  <si>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</si>
  <si>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</si>
  <si>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</si>
  <si>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</si>
  <si>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</si>
  <si>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</si>
  <si>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</si>
  <si>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</si>
  <si>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</si>
  <si>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</si>
  <si>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</si>
  <si>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</si>
  <si>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</si>
  <si>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</si>
  <si>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</si>
  <si>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</si>
  <si>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</si>
  <si>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</si>
  <si>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</si>
  <si>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</si>
  <si>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</si>
  <si>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</si>
  <si>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</si>
  <si>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</si>
  <si>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</si>
  <si>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</si>
  <si>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</si>
  <si>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</si>
  <si>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</si>
  <si>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</si>
  <si>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</si>
  <si>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</si>
  <si>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</si>
  <si>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</si>
  <si>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</si>
  <si>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</si>
  <si>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</si>
  <si>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</si>
  <si>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</si>
  <si>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</si>
  <si>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</si>
  <si>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</si>
  <si>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</si>
  <si>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</si>
  <si>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</si>
  <si>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</si>
  <si>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</si>
  <si>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</si>
  <si>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</si>
  <si>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</si>
  <si>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</si>
  <si>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</si>
  <si>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</si>
  <si>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</si>
  <si>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</si>
  <si>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</si>
  <si>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</si>
  <si>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</si>
  <si>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</si>
  <si>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</si>
  <si>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</si>
  <si>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</si>
  <si>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</si>
  <si>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</si>
  <si>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</si>
  <si>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</si>
  <si>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</si>
  <si>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</si>
  <si>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</si>
  <si>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</si>
  <si>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</si>
  <si>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</si>
  <si>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</si>
  <si>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</si>
  <si>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</si>
  <si>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</si>
  <si>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</si>
  <si>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</si>
  <si>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</si>
  <si>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</si>
  <si>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</si>
  <si>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</si>
  <si>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</si>
  <si>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</si>
  <si>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</si>
  <si>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</si>
  <si>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</si>
  <si>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</si>
  <si>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</si>
  <si>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</si>
  <si>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</si>
  <si>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</si>
  <si>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</si>
  <si>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</si>
  <si>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</si>
  <si>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</si>
  <si>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</si>
  <si>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</si>
  <si>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</si>
  <si>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</si>
  <si>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</si>
  <si>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</si>
  <si>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</si>
  <si>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</si>
  <si>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</si>
  <si>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</si>
  <si>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</si>
  <si>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</si>
  <si>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</si>
  <si>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</si>
  <si>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</si>
  <si>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</si>
  <si>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</si>
  <si>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</si>
  <si>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</si>
  <si>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</si>
  <si>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</si>
  <si>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</si>
  <si>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</si>
  <si>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</si>
  <si>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</si>
  <si>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</si>
  <si>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</si>
  <si>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</si>
  <si>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</si>
  <si>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</si>
  <si>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</si>
  <si>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</si>
  <si>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</si>
  <si>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</si>
  <si>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</si>
  <si>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</si>
  <si>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</si>
  <si>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</si>
  <si>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</si>
  <si>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</si>
  <si>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</si>
  <si>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</si>
  <si>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</si>
  <si>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</si>
  <si>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</si>
  <si>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</si>
  <si>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</si>
  <si>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</si>
  <si>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</si>
  <si>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</si>
  <si>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</si>
  <si>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</si>
  <si>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</si>
  <si>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</si>
  <si>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</si>
  <si>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</si>
  <si>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</si>
  <si>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</si>
  <si>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</si>
  <si>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</si>
  <si>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</si>
  <si>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</si>
  <si>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</si>
  <si>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</si>
  <si>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</si>
  <si>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</si>
  <si>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</si>
  <si>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</si>
  <si>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</si>
  <si>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</si>
  <si>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</si>
  <si>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</si>
  <si>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</si>
  <si>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</si>
  <si>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</si>
  <si>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</si>
  <si>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</si>
  <si>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</si>
  <si>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</si>
  <si>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</si>
  <si>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</si>
  <si>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</si>
  <si>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</si>
  <si>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</si>
  <si>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</si>
  <si>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</si>
  <si>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</si>
  <si>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</si>
  <si>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</si>
  <si>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</si>
  <si>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</si>
  <si>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</si>
  <si>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</si>
  <si>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</si>
  <si>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</si>
  <si>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</si>
  <si>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</si>
  <si>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</si>
  <si>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</si>
  <si>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</si>
  <si>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</si>
  <si>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</si>
  <si>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</si>
  <si>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</si>
  <si>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</si>
  <si>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</si>
  <si>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</si>
  <si>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</si>
  <si>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</si>
  <si>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</si>
  <si>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</si>
  <si>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</si>
  <si>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</si>
  <si>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</si>
  <si>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</si>
  <si>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</si>
  <si>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</si>
  <si>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</si>
  <si>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</si>
  <si>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</si>
  <si>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</si>
  <si>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</si>
  <si>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</si>
  <si>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</si>
  <si>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</si>
  <si>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</si>
  <si>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</si>
  <si>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</si>
  <si>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</si>
  <si>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</si>
  <si>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</si>
  <si>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</si>
  <si>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</si>
  <si>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</si>
  <si>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</si>
  <si>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</si>
  <si>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</si>
  <si>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</si>
  <si>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</si>
  <si>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</si>
  <si>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</si>
  <si>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</si>
  <si>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</si>
  <si>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</si>
  <si>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</si>
  <si>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</si>
  <si>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</si>
  <si>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</si>
  <si>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</si>
  <si>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</si>
  <si>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</si>
  <si>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</si>
  <si>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</si>
  <si>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</si>
  <si>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</si>
  <si>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</si>
  <si>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</si>
  <si>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</si>
  <si>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</si>
  <si>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</si>
  <si>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</si>
  <si>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</si>
  <si>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</si>
  <si>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</si>
  <si>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</si>
  <si>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</si>
  <si>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</si>
  <si>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</si>
  <si>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</si>
  <si>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</si>
  <si>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</si>
  <si>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</si>
  <si>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</si>
  <si>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</si>
  <si>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</si>
  <si>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</si>
  <si>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</si>
  <si>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</si>
  <si>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</si>
  <si>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</si>
  <si>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</si>
  <si>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</si>
  <si>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</si>
  <si>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</si>
  <si>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</si>
  <si>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</si>
  <si>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</si>
  <si>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</si>
  <si>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</si>
  <si>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</si>
  <si>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</si>
  <si>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</si>
  <si>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</si>
  <si>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</si>
  <si>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</si>
  <si>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</si>
  <si>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</si>
  <si>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</si>
  <si>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</si>
  <si>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</si>
  <si>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</si>
  <si>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</si>
  <si>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</si>
  <si>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</si>
  <si>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</si>
  <si>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</si>
  <si>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</si>
  <si>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</si>
  <si>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</si>
  <si>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</si>
  <si>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</si>
  <si>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</si>
  <si>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</si>
  <si>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</si>
  <si>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</si>
  <si>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</si>
  <si>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</si>
  <si>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</si>
  <si>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</si>
  <si>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</si>
  <si>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</si>
  <si>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</si>
  <si>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</si>
  <si>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</si>
  <si>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</si>
  <si>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</si>
  <si>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</si>
  <si>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</si>
  <si>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</si>
  <si>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</si>
  <si>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</si>
  <si>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</si>
  <si>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</si>
  <si>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</si>
  <si>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</si>
  <si>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</si>
  <si>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</si>
  <si>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</si>
  <si>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</si>
  <si>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</si>
  <si>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</si>
  <si>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</si>
  <si>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</si>
  <si>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</si>
  <si>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</si>
  <si>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</si>
  <si>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</si>
  <si>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</si>
  <si>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</si>
  <si>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</si>
  <si>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</si>
  <si>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</si>
  <si>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</si>
  <si>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</si>
  <si>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</si>
  <si>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</si>
  <si>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</si>
  <si>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</si>
  <si>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</si>
  <si>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</si>
  <si>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</si>
  <si>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</si>
  <si>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</si>
  <si>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</si>
  <si>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</si>
  <si>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</si>
  <si>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</si>
  <si>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</si>
  <si>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</si>
  <si>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</si>
  <si>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</si>
  <si>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</si>
  <si>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</si>
  <si>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</si>
  <si>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</si>
  <si>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</si>
  <si>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</si>
  <si>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</si>
  <si>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</si>
  <si>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</si>
  <si>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</si>
  <si>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</si>
  <si>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</si>
  <si>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</si>
  <si>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</si>
  <si>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</si>
  <si>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</si>
  <si>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</si>
  <si>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</si>
  <si>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</si>
  <si>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</si>
  <si>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</si>
  <si>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</si>
  <si>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</si>
  <si>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</si>
  <si>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</si>
  <si>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</si>
  <si>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</si>
  <si>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</si>
  <si>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</si>
  <si>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</si>
  <si>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</si>
  <si>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</si>
  <si>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</si>
  <si>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</si>
  <si>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</si>
  <si>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</si>
  <si>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</si>
  <si>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</si>
  <si>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</si>
  <si>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</si>
  <si>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</si>
  <si>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</si>
  <si>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</si>
  <si>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</si>
  <si>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</si>
  <si>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</si>
  <si>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</si>
  <si>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</si>
  <si>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</si>
  <si>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</si>
  <si>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</si>
  <si>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</si>
  <si>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</si>
  <si>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</si>
  <si>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</si>
  <si>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</si>
  <si>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</si>
  <si>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</si>
  <si>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</si>
  <si>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</si>
  <si>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</si>
  <si>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</si>
  <si>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</si>
  <si>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</si>
  <si>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</si>
  <si>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</si>
  <si>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</si>
  <si>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</si>
  <si>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</si>
  <si>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</si>
  <si>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</si>
  <si>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</si>
  <si>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</si>
  <si>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</si>
  <si>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</si>
  <si>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</si>
  <si>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</si>
  <si>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</si>
  <si>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</si>
  <si>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</si>
  <si>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</si>
  <si>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</si>
  <si>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</si>
  <si>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</si>
  <si>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</si>
  <si>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</si>
  <si>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</si>
  <si>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</si>
  <si>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</si>
  <si>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</si>
  <si>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</si>
  <si>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</si>
  <si>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</si>
  <si>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</si>
  <si>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</si>
  <si>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</si>
  <si>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</si>
  <si>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</si>
  <si>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</si>
  <si>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</si>
  <si>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</si>
  <si>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</si>
  <si>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</si>
  <si>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</si>
  <si>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</si>
  <si>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</si>
  <si>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</si>
  <si>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</si>
  <si>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</si>
  <si>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</si>
  <si>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</si>
  <si>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</si>
  <si>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</si>
  <si>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</si>
  <si>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</si>
  <si>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</si>
  <si>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</si>
  <si>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</si>
  <si>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</si>
  <si>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</si>
  <si>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</si>
  <si>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</si>
  <si>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</si>
  <si>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</si>
  <si>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</si>
  <si>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</si>
  <si>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</si>
  <si>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</si>
  <si>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</si>
  <si>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</si>
  <si>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</si>
  <si>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</si>
  <si>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</si>
  <si>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</si>
  <si>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</si>
  <si>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</si>
  <si>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</si>
  <si>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</si>
  <si>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</si>
  <si>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</si>
  <si>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</si>
  <si>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</si>
  <si>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</si>
  <si>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</si>
  <si>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</si>
  <si>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</si>
  <si>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</si>
  <si>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</si>
  <si>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</si>
  <si>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</si>
  <si>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</si>
  <si>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</si>
  <si>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</si>
  <si>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</si>
  <si>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</si>
  <si>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</si>
  <si>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</si>
  <si>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</si>
  <si>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</si>
  <si>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</si>
  <si>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</si>
  <si>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</si>
  <si>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</si>
  <si>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</si>
  <si>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</si>
  <si>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</si>
  <si>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</si>
  <si>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</si>
  <si>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</si>
  <si>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</si>
  <si>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</si>
  <si>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</si>
  <si>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</si>
  <si>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</si>
  <si>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</si>
  <si>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</si>
  <si>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</si>
  <si>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</si>
  <si>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</si>
  <si>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</si>
  <si>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</si>
  <si>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</si>
  <si>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</si>
  <si>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</si>
  <si>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</si>
  <si>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</si>
  <si>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</si>
  <si>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</si>
  <si>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</si>
  <si>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</si>
  <si>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</si>
  <si>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</si>
  <si>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</si>
  <si>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</si>
  <si>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</si>
  <si>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</si>
  <si>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</si>
  <si>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</si>
  <si>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</si>
  <si>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</si>
  <si>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</si>
  <si>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</si>
  <si>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</si>
  <si>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</si>
  <si>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</si>
  <si>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</si>
  <si>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</si>
  <si>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</si>
  <si>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</si>
  <si>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</si>
  <si>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</si>
  <si>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</si>
  <si>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</si>
  <si>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</si>
  <si>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</si>
  <si>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</si>
  <si>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</si>
  <si>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</si>
  <si>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</si>
  <si>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</si>
  <si>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</si>
  <si>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</si>
  <si>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</si>
  <si>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</si>
  <si>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</si>
  <si>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</si>
  <si>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</si>
  <si>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</si>
  <si>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</si>
  <si>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</si>
  <si>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</si>
  <si>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</si>
  <si>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</si>
  <si>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</si>
  <si>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</si>
  <si>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</si>
  <si>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</si>
  <si>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</si>
  <si>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</si>
  <si>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</si>
  <si>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</si>
  <si>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</si>
  <si>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</si>
  <si>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</si>
  <si>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</si>
  <si>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</si>
  <si>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</si>
  <si>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</si>
  <si>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</si>
  <si>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</si>
  <si>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</si>
  <si>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</si>
  <si>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</si>
  <si>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</si>
  <si>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</si>
  <si>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</si>
  <si>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</si>
  <si>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</si>
  <si>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</si>
  <si>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</si>
  <si>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</si>
  <si>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</si>
  <si>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</si>
  <si>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</si>
  <si>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</si>
  <si>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</si>
  <si>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</si>
  <si>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</si>
  <si>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</si>
  <si>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</si>
  <si>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</si>
  <si>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</si>
  <si>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</si>
  <si>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</si>
  <si>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</si>
  <si>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</si>
  <si>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</si>
  <si>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</si>
  <si>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</si>
  <si>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</si>
  <si>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</si>
  <si>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</si>
  <si>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</si>
  <si>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</si>
  <si>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</si>
  <si>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</si>
  <si>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</si>
  <si>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</si>
  <si>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</si>
  <si>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</si>
  <si>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</si>
  <si>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</si>
  <si>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</si>
  <si>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</si>
  <si>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</si>
  <si>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</si>
  <si>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</si>
  <si>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</si>
  <si>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</si>
  <si>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</si>
  <si>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</si>
  <si>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</si>
  <si>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</si>
  <si>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</si>
  <si>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</si>
  <si>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</si>
  <si>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</si>
  <si>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</si>
  <si>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</si>
  <si>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</si>
  <si>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</si>
  <si>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</si>
  <si>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</si>
  <si>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</si>
  <si>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</si>
  <si>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</si>
  <si>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</si>
  <si>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</si>
  <si>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</si>
  <si>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</si>
  <si>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</si>
  <si>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</si>
  <si>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</si>
  <si>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</si>
  <si>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</si>
  <si>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</si>
  <si>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</si>
  <si>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</si>
  <si>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</si>
  <si>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</si>
  <si>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</si>
  <si>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</si>
  <si>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</si>
  <si>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</si>
  <si>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</si>
  <si>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</si>
  <si>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</si>
  <si>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</si>
  <si>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</si>
  <si>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</si>
  <si>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</si>
  <si>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</si>
  <si>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</si>
  <si>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</si>
  <si>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</si>
  <si>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</si>
  <si>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</si>
  <si>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</si>
  <si>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</si>
  <si>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</si>
  <si>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</si>
  <si>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</si>
  <si>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</si>
  <si>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</si>
  <si>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</si>
  <si>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</si>
  <si>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</si>
  <si>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</si>
  <si>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</si>
  <si>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</si>
  <si>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</si>
  <si>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</si>
  <si>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</si>
  <si>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</si>
  <si>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</si>
  <si>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</si>
  <si>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</si>
  <si>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</si>
  <si>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</si>
  <si>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</si>
  <si>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</si>
  <si>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</si>
  <si>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</si>
  <si>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</si>
  <si>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</si>
  <si>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</si>
  <si>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</si>
  <si>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</si>
  <si>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</si>
  <si>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</si>
  <si>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</si>
  <si>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</si>
  <si>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</si>
  <si>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</si>
  <si>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</si>
  <si>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</si>
  <si>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</si>
  <si>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</si>
  <si>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</si>
  <si>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</si>
  <si>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</si>
  <si>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</si>
  <si>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</si>
  <si>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</si>
  <si>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</si>
  <si>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</si>
  <si>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</si>
  <si>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</si>
  <si>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</si>
  <si>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</si>
  <si>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</si>
  <si>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</si>
  <si>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</si>
  <si>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</si>
  <si>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</si>
  <si>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</si>
  <si>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</si>
  <si>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</si>
  <si>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</si>
  <si>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</si>
  <si>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</si>
  <si>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</si>
  <si>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</si>
  <si>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</si>
  <si>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</si>
  <si>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</si>
  <si>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</si>
  <si>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</si>
  <si>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</si>
  <si>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</si>
  <si>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</si>
  <si>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</si>
  <si>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</si>
  <si>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</si>
  <si>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</si>
  <si>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</si>
  <si>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</si>
  <si>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</si>
  <si>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</si>
  <si>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</si>
  <si>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</si>
  <si>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</si>
  <si>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</si>
  <si>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</si>
  <si>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</si>
  <si>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</si>
  <si>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</si>
  <si>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</si>
  <si>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</si>
  <si>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</si>
  <si>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</si>
  <si>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</si>
  <si>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</si>
  <si>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</si>
  <si>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</si>
  <si>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</si>
  <si>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</si>
  <si>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</si>
  <si>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</si>
  <si>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</si>
  <si>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</si>
  <si>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</si>
  <si>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</si>
  <si>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</si>
  <si>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</si>
  <si>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</si>
  <si>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</si>
  <si>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</si>
  <si>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</si>
  <si>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</si>
  <si>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</si>
  <si>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</si>
  <si>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</si>
  <si>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</si>
  <si>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</si>
  <si>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</si>
  <si>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</si>
  <si>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</si>
  <si>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</si>
  <si>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</si>
  <si>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</si>
  <si>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</si>
  <si>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</si>
  <si>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</si>
  <si>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</si>
  <si>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</si>
  <si>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</si>
  <si>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</si>
  <si>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</si>
  <si>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</si>
  <si>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</si>
  <si>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</si>
  <si>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</si>
  <si>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</si>
  <si>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</si>
  <si>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</si>
  <si>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</si>
  <si>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</si>
  <si>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</si>
  <si>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</si>
  <si>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</si>
  <si>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</si>
  <si>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</si>
  <si>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</si>
  <si>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</si>
  <si>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</si>
  <si>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</si>
  <si>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</si>
  <si>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</si>
  <si>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</si>
  <si>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</si>
  <si>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</si>
  <si>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</si>
  <si>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</si>
  <si>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</si>
  <si>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</si>
  <si>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</si>
  <si>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</si>
  <si>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</si>
  <si>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</si>
  <si>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</si>
  <si>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</si>
  <si>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</si>
  <si>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</si>
  <si>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</si>
  <si>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</si>
  <si>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</si>
  <si>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</si>
  <si>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</si>
  <si>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</si>
  <si>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</si>
  <si>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</si>
  <si>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</si>
  <si>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</si>
  <si>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</si>
  <si>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</si>
  <si>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</si>
  <si>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</si>
  <si>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</si>
  <si>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</si>
  <si>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</si>
  <si>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</si>
  <si>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</si>
  <si>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</si>
  <si>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</si>
  <si>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</si>
  <si>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</si>
  <si>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</si>
  <si>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</si>
  <si>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</si>
  <si>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</si>
  <si>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</si>
  <si>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</si>
  <si>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</si>
  <si>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</si>
  <si>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</si>
  <si>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</si>
  <si>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</si>
  <si>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</si>
  <si>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</si>
  <si>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</si>
  <si>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</si>
  <si>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</si>
  <si>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</si>
  <si>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</si>
  <si>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</si>
  <si>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</si>
  <si>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</si>
  <si>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</si>
  <si>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</si>
  <si>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</si>
  <si>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</si>
  <si>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</si>
  <si>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</si>
  <si>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</si>
  <si>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</si>
  <si>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</si>
  <si>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</si>
  <si>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</si>
  <si>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</si>
  <si>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</si>
  <si>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</si>
  <si>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</si>
  <si>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</si>
  <si>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</si>
  <si>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</si>
  <si>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</si>
  <si>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</si>
  <si>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</si>
  <si>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</si>
  <si>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</si>
  <si>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</si>
  <si>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</si>
  <si>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</si>
  <si>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</si>
  <si>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</si>
  <si>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</si>
  <si>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</si>
  <si>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</si>
  <si>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</si>
  <si>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</si>
  <si>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</si>
  <si>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</si>
  <si>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</si>
  <si>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</si>
  <si>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</si>
  <si>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</si>
  <si>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</si>
  <si>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</si>
  <si>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</si>
  <si>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</si>
  <si>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</si>
  <si>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</si>
  <si>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</si>
  <si>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</si>
  <si>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</si>
  <si>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</si>
  <si>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</si>
  <si>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</si>
  <si>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</si>
  <si>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</si>
  <si>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</si>
  <si>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</si>
  <si>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</si>
  <si>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</si>
  <si>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</si>
  <si>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</si>
  <si>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</si>
  <si>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</si>
  <si>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</si>
  <si>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</si>
  <si>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</si>
  <si>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</si>
  <si>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</si>
  <si>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</si>
  <si>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</si>
  <si>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</si>
  <si>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</si>
  <si>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</si>
  <si>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</si>
  <si>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</si>
  <si>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</si>
  <si>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</si>
  <si>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</si>
  <si>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</si>
  <si>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</si>
  <si>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</si>
  <si>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</si>
  <si>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</si>
  <si>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</si>
  <si>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</si>
  <si>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</si>
  <si>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</si>
  <si>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</si>
  <si>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</si>
  <si>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</si>
  <si>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</si>
  <si>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</si>
  <si>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</si>
  <si>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</si>
  <si>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</si>
  <si>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</si>
  <si>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</si>
  <si>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</si>
  <si>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</si>
  <si>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</si>
  <si>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</si>
  <si>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</si>
  <si>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</si>
  <si>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</si>
  <si>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</si>
  <si>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</si>
  <si>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</si>
  <si>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</si>
  <si>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</si>
  <si>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</si>
  <si>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</si>
  <si>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</si>
  <si>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</si>
  <si>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</si>
  <si>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</si>
  <si>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</si>
  <si>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</si>
  <si>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</si>
  <si>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</si>
  <si>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</si>
  <si>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</si>
  <si>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</si>
  <si>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</si>
  <si>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</si>
  <si>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</si>
  <si>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</si>
  <si>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</si>
  <si>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</si>
  <si>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</si>
  <si>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</si>
  <si>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</si>
  <si>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</si>
  <si>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</si>
  <si>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</si>
  <si>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</si>
  <si>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</si>
  <si>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</si>
  <si>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</si>
  <si>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</si>
  <si>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</si>
  <si>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</si>
  <si>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</si>
  <si>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</si>
  <si>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</si>
  <si>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</si>
  <si>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</si>
  <si>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</si>
  <si>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</si>
  <si>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</si>
  <si>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</si>
  <si>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</si>
  <si>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</si>
  <si>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</si>
  <si>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</si>
  <si>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</si>
  <si>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</si>
  <si>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</si>
  <si>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</si>
  <si>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</si>
  <si>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</si>
  <si>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</si>
  <si>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</si>
  <si>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</si>
  <si>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</si>
  <si>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</si>
  <si>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</si>
  <si>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</si>
  <si>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</si>
  <si>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</si>
  <si>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</si>
  <si>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</si>
  <si>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</si>
  <si>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</si>
  <si>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</si>
  <si>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</si>
  <si>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</si>
  <si>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</si>
  <si>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</si>
  <si>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</si>
  <si>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</si>
  <si>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</si>
  <si>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</si>
  <si>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</si>
  <si>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</si>
  <si>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</si>
  <si>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</si>
  <si>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</si>
  <si>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</si>
  <si>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</si>
  <si>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</si>
  <si>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</si>
  <si>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</si>
  <si>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</si>
  <si>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</si>
  <si>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</si>
  <si>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</si>
  <si>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</si>
  <si>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</si>
  <si>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</si>
  <si>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</si>
  <si>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</si>
  <si>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</si>
  <si>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</si>
  <si>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</si>
  <si>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</si>
  <si>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</si>
  <si>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</si>
  <si>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</si>
  <si>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</si>
  <si>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</si>
  <si>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</si>
  <si>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</si>
  <si>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</si>
  <si>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</si>
  <si>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</si>
  <si>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</si>
  <si>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</si>
  <si>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</si>
  <si>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</si>
  <si>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</si>
  <si>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</si>
  <si>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</si>
  <si>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</si>
  <si>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</si>
  <si>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</si>
  <si>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</si>
  <si>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</si>
  <si>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</si>
  <si>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</si>
  <si>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</si>
  <si>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</si>
  <si>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</si>
  <si>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</si>
  <si>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</si>
  <si>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</si>
  <si>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</si>
  <si>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</si>
  <si>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</si>
  <si>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</si>
  <si>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</si>
  <si>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</si>
  <si>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</si>
  <si>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</si>
  <si>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</si>
  <si>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</si>
  <si>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</si>
  <si>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</si>
  <si>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</si>
  <si>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</si>
  <si>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</si>
  <si>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</si>
  <si>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</si>
  <si>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</si>
  <si>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</si>
  <si>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</si>
  <si>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</si>
  <si>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</si>
  <si>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</si>
  <si>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</si>
  <si>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</si>
  <si>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</si>
  <si>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</si>
  <si>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</si>
  <si>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</si>
  <si>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</si>
  <si>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</si>
  <si>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</si>
  <si>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</si>
  <si>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</si>
  <si>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</si>
  <si>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</si>
  <si>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</si>
  <si>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</si>
  <si>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</si>
  <si>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</si>
  <si>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</si>
  <si>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</si>
  <si>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</si>
  <si>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</si>
  <si>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</si>
  <si>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</si>
  <si>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</si>
  <si>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</si>
  <si>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</si>
  <si>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</si>
  <si>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</si>
  <si>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</si>
  <si>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</si>
  <si>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</si>
  <si>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</si>
  <si>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</si>
  <si>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</si>
  <si>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</si>
  <si>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</si>
  <si>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</si>
  <si>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</si>
  <si>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</si>
  <si>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</si>
  <si>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</si>
  <si>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</si>
  <si>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</si>
  <si>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</si>
  <si>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</si>
  <si>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</si>
  <si>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</si>
  <si>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</si>
  <si>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</si>
  <si>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</si>
  <si>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</si>
  <si>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</si>
  <si>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</si>
  <si>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</si>
  <si>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</si>
  <si>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</si>
  <si>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</si>
  <si>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</si>
  <si>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</si>
  <si>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</si>
  <si>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</si>
  <si>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</si>
  <si>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</si>
  <si>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</si>
  <si>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</si>
  <si>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</si>
  <si>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</si>
  <si>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</si>
  <si>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</si>
  <si>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</si>
  <si>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</si>
  <si>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</si>
  <si>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</si>
  <si>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</si>
  <si>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</si>
  <si>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</si>
  <si>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</si>
  <si>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</si>
  <si>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</si>
  <si>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</si>
  <si>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</si>
  <si>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</si>
  <si>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</si>
  <si>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</si>
  <si>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</si>
  <si>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</si>
  <si>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</si>
  <si>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</si>
  <si>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</si>
  <si>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</si>
  <si>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</si>
  <si>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</si>
  <si>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</si>
  <si>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</si>
  <si>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</si>
  <si>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</si>
  <si>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</si>
  <si>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</si>
  <si>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</si>
  <si>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</si>
  <si>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</si>
  <si>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</si>
  <si>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</si>
  <si>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</si>
  <si>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</si>
  <si>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</si>
  <si>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</si>
  <si>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</si>
  <si>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</si>
  <si>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</si>
  <si>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</si>
  <si>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</si>
  <si>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</si>
  <si>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</si>
  <si>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</si>
  <si>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</si>
  <si>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</si>
  <si>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</si>
  <si>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</si>
  <si>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</si>
  <si>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</si>
  <si>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</si>
  <si>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</si>
  <si>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</si>
  <si>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</si>
  <si>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</si>
  <si>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</si>
  <si>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</si>
  <si>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</si>
  <si>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</si>
  <si>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</si>
  <si>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</si>
  <si>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</si>
  <si>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</si>
  <si>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</si>
  <si>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</si>
  <si>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</si>
  <si>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</si>
  <si>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</si>
  <si>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</si>
  <si>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</si>
  <si>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</si>
  <si>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</si>
  <si>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</si>
  <si>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</si>
  <si>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</si>
  <si>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</si>
  <si>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</si>
  <si>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</si>
  <si>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</si>
  <si>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</si>
  <si>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</si>
  <si>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</si>
  <si>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</si>
  <si>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</si>
  <si>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</si>
  <si>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</si>
  <si>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</si>
  <si>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</si>
  <si>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</si>
  <si>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</si>
  <si>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</si>
  <si>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</si>
  <si>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</si>
  <si>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</si>
  <si>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</si>
  <si>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</si>
  <si>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</si>
  <si>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</si>
  <si>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</si>
  <si>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</si>
  <si>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</si>
  <si>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</si>
  <si>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</si>
  <si>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</si>
  <si>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</si>
  <si>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</si>
  <si>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</si>
  <si>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</si>
  <si>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</si>
  <si>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</si>
  <si>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</si>
  <si>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</si>
  <si>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</si>
  <si>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</si>
  <si>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</si>
  <si>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</si>
  <si>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</si>
  <si>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</si>
  <si>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</si>
  <si>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</si>
  <si>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</si>
  <si>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</si>
  <si>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</si>
  <si>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</si>
  <si>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</si>
  <si>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</si>
  <si>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</si>
  <si>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</si>
  <si>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</si>
  <si>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</si>
  <si>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</si>
  <si>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</si>
  <si>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</si>
  <si>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</si>
  <si>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</si>
  <si>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</si>
  <si>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</si>
  <si>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</si>
  <si>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</si>
  <si>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</si>
  <si>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</si>
  <si>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</si>
  <si>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</si>
  <si>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</si>
  <si>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</si>
  <si>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</si>
  <si>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</si>
  <si>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</si>
  <si>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</si>
  <si>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</si>
  <si>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</si>
  <si>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</si>
  <si>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</si>
  <si>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</si>
  <si>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</si>
  <si>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</si>
  <si>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</si>
  <si>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</si>
  <si>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</si>
  <si>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</si>
  <si>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</si>
  <si>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</si>
  <si>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</si>
  <si>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</si>
  <si>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</si>
  <si>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</si>
  <si>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</si>
  <si>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</si>
  <si>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</si>
  <si>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</si>
  <si>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</si>
  <si>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</si>
  <si>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</si>
  <si>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</si>
  <si>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</si>
  <si>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</si>
  <si>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</si>
  <si>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</si>
  <si>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</si>
  <si>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</si>
  <si>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</si>
  <si>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</si>
  <si>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</si>
  <si>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</si>
  <si>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</si>
  <si>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</si>
  <si>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</si>
  <si>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</si>
  <si>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</si>
  <si>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</si>
  <si>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</si>
  <si>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</si>
  <si>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</si>
  <si>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</si>
  <si>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</si>
  <si>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</si>
  <si>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</si>
  <si>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</si>
  <si>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</si>
  <si>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</si>
  <si>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</si>
  <si>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</si>
  <si>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</si>
  <si>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</si>
  <si>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</si>
  <si>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</si>
  <si>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</si>
  <si>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</si>
  <si>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</si>
  <si>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</si>
  <si>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</si>
  <si>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</si>
  <si>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</si>
  <si>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</si>
  <si>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</si>
  <si>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</si>
  <si>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</si>
  <si>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</si>
  <si>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</si>
  <si>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</si>
  <si>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</si>
  <si>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</si>
  <si>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</si>
  <si>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</si>
  <si>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</si>
  <si>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</si>
  <si>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</si>
  <si>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</si>
  <si>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</si>
  <si>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</si>
  <si>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</si>
  <si>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</si>
  <si>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</si>
  <si>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</si>
  <si>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</si>
  <si>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</si>
  <si>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</si>
  <si>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</si>
  <si>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</si>
  <si>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</si>
  <si>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</si>
  <si>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</si>
  <si>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</si>
  <si>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</si>
  <si>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</si>
  <si>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</si>
  <si>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</si>
  <si>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</si>
  <si>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</si>
  <si>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</si>
  <si>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</si>
  <si>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</si>
  <si>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</si>
  <si>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</si>
  <si>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</si>
  <si>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</si>
  <si>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</si>
  <si>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</si>
  <si>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</si>
  <si>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</si>
  <si>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</si>
  <si>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</si>
  <si>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</si>
  <si>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</si>
  <si>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</si>
  <si>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</si>
  <si>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</si>
  <si>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</si>
  <si>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</si>
  <si>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</si>
  <si>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</si>
  <si>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</si>
  <si>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</si>
  <si>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</si>
  <si>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</si>
  <si>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</si>
  <si>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</si>
  <si>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</si>
  <si>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</si>
  <si>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</si>
  <si>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</si>
  <si>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</si>
  <si>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</si>
  <si>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</si>
  <si>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</si>
  <si>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</si>
  <si>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</si>
  <si>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</si>
  <si>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</si>
  <si>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</si>
  <si>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</si>
  <si>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</si>
  <si>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</si>
  <si>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</si>
  <si>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</si>
  <si>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</si>
  <si>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</si>
  <si>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</si>
  <si>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</si>
  <si>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</si>
  <si>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</si>
  <si>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</si>
  <si>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</si>
  <si>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</si>
  <si>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</si>
  <si>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</si>
  <si>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</si>
  <si>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</si>
  <si>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</si>
  <si>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</si>
  <si>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</si>
  <si>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</si>
  <si>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</si>
  <si>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</si>
  <si>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</si>
  <si>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</si>
  <si>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</si>
  <si>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</si>
  <si>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</si>
  <si>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</si>
  <si>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</si>
  <si>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</si>
  <si>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</si>
  <si>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</si>
  <si>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</si>
  <si>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</si>
  <si>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</si>
  <si>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</si>
  <si>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</si>
  <si>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</si>
  <si>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</si>
  <si>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</si>
  <si>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</si>
  <si>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</si>
  <si>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</si>
  <si>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</si>
  <si>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</si>
  <si>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</si>
  <si>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</si>
  <si>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</si>
  <si>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</si>
  <si>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</si>
  <si>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</si>
  <si>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</si>
  <si>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</si>
  <si>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</si>
  <si>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</si>
  <si>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</si>
  <si>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</si>
  <si>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</si>
  <si>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</si>
  <si>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</si>
  <si>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</si>
  <si>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</si>
  <si>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</si>
  <si>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</si>
  <si>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</si>
  <si>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</si>
  <si>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</si>
  <si>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</si>
  <si>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</si>
  <si>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</si>
  <si>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</si>
  <si>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</si>
  <si>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</si>
  <si>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</si>
  <si>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</si>
  <si>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</si>
  <si>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</si>
  <si>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</si>
  <si>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</si>
  <si>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</si>
  <si>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</si>
  <si>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</si>
  <si>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</si>
  <si>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</si>
  <si>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</si>
  <si>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</si>
  <si>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</si>
  <si>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</si>
  <si>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</si>
  <si>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</si>
  <si>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</si>
  <si>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</si>
  <si>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</si>
  <si>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</si>
  <si>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</si>
  <si>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</si>
  <si>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</si>
  <si>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</si>
  <si>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</si>
  <si>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</si>
  <si>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</si>
  <si>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</si>
  <si>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</si>
  <si>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</si>
  <si>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</si>
  <si>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</si>
  <si>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</si>
  <si>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</si>
  <si>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</si>
  <si>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</si>
  <si>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</si>
  <si>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</si>
  <si>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</si>
  <si>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</si>
  <si>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</si>
  <si>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</si>
  <si>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</si>
  <si>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</si>
  <si>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</si>
  <si>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</si>
  <si>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</si>
  <si>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</si>
  <si>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</si>
  <si>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</si>
  <si>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</si>
  <si>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</si>
  <si>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</si>
  <si>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</si>
  <si>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</si>
  <si>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</si>
  <si>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</si>
  <si>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</si>
  <si>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</si>
  <si>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</si>
  <si>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</si>
  <si>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</si>
  <si>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</si>
  <si>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</si>
  <si>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</si>
  <si>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</si>
  <si>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</si>
  <si>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</si>
  <si>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</si>
  <si>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</si>
  <si>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</si>
  <si>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</si>
  <si>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</si>
  <si>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</si>
  <si>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</si>
  <si>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</si>
  <si>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</si>
  <si>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</si>
  <si>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</si>
  <si>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</si>
  <si>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</si>
  <si>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</si>
  <si>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</si>
  <si>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</si>
  <si>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</si>
  <si>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</si>
  <si>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</si>
  <si>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</si>
  <si>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</si>
  <si>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</si>
  <si>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</si>
  <si>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</si>
  <si>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</si>
  <si>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</si>
  <si>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</si>
  <si>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</si>
  <si>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</si>
  <si>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</si>
  <si>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</si>
  <si>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</si>
  <si>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</si>
  <si>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</si>
  <si>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</si>
  <si>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</si>
  <si>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</si>
  <si>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</si>
  <si>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</si>
  <si>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</si>
  <si>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</si>
  <si>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</si>
  <si>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</si>
  <si>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</si>
  <si>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</si>
  <si>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</si>
  <si>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</si>
  <si>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</si>
  <si>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</si>
  <si>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</si>
  <si>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</si>
  <si>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</si>
  <si>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</si>
  <si>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</si>
  <si>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</si>
  <si>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</si>
  <si>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</si>
  <si>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</si>
  <si>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</si>
  <si>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</si>
  <si>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</si>
  <si>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</si>
  <si>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</si>
  <si>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</si>
  <si>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</si>
  <si>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</si>
  <si>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</si>
  <si>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</si>
  <si>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</si>
  <si>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</si>
  <si>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</si>
  <si>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</si>
  <si>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</si>
  <si>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</si>
  <si>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</si>
  <si>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</si>
  <si>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</si>
  <si>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</si>
  <si>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</si>
  <si>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</si>
  <si>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</si>
  <si>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</si>
  <si>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</si>
  <si>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</si>
  <si>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</si>
  <si>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</si>
  <si>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</si>
  <si>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</si>
  <si>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</si>
  <si>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</si>
  <si>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</si>
  <si>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</si>
  <si>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</si>
  <si>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</si>
  <si>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</si>
  <si>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</si>
  <si>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</si>
  <si>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</si>
  <si>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</si>
  <si>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</si>
  <si>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</si>
  <si>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</si>
  <si>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</si>
  <si>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</si>
  <si>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</si>
  <si>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</si>
  <si>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</si>
  <si>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</si>
  <si>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</si>
  <si>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</si>
  <si>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</si>
  <si>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</si>
  <si>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</si>
  <si>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</si>
  <si>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</si>
  <si>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</si>
  <si>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</si>
  <si>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</si>
  <si>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</si>
  <si>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</si>
  <si>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</si>
  <si>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</si>
  <si>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</si>
  <si>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</si>
  <si>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</si>
  <si>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</si>
  <si>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</si>
  <si>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</si>
  <si>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</si>
  <si>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</si>
  <si>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</si>
  <si>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</si>
  <si>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</si>
  <si>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</si>
  <si>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</si>
  <si>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</si>
  <si>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</si>
  <si>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</si>
  <si>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</si>
  <si>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</si>
  <si>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</si>
  <si>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</si>
  <si>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</si>
  <si>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</si>
  <si>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</si>
  <si>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</si>
  <si>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</si>
  <si>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</si>
  <si>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</si>
  <si>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</si>
  <si>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</si>
  <si>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</si>
  <si>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</si>
  <si>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</si>
  <si>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</si>
  <si>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</si>
  <si>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</si>
  <si>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</si>
  <si>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</si>
  <si>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</si>
  <si>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</si>
  <si>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</si>
  <si>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</si>
  <si>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</si>
  <si>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</si>
  <si>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</si>
  <si>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</si>
  <si>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</si>
  <si>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</si>
  <si>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</si>
  <si>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</si>
  <si>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</si>
  <si>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</si>
  <si>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</si>
  <si>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</si>
  <si>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</si>
  <si>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</si>
  <si>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</si>
  <si>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</si>
  <si>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</si>
  <si>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</si>
  <si>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</si>
  <si>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</si>
  <si>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</si>
  <si>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</si>
  <si>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</si>
  <si>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</si>
  <si>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</si>
  <si>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</si>
  <si>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</si>
  <si>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</si>
  <si>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</si>
  <si>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</si>
  <si>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</si>
  <si>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</si>
  <si>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</si>
  <si>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</si>
  <si>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</si>
  <si>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</si>
  <si>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</si>
  <si>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</si>
  <si>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</si>
  <si>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</si>
  <si>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</si>
  <si>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</si>
  <si>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</si>
  <si>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</si>
  <si>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</si>
  <si>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</si>
  <si>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</si>
  <si>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</si>
  <si>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</si>
  <si>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</si>
  <si>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</si>
  <si>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</si>
  <si>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</si>
  <si>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</si>
  <si>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</si>
  <si>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</si>
  <si>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</si>
  <si>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</si>
  <si>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</si>
  <si>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</si>
  <si>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</si>
  <si>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</si>
  <si>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</si>
  <si>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</si>
  <si>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</si>
  <si>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</si>
  <si>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</si>
  <si>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</si>
  <si>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</si>
  <si>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</si>
  <si>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</si>
  <si>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</si>
  <si>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</si>
  <si>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</si>
  <si>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</si>
  <si>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</si>
  <si>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</si>
  <si>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</si>
  <si>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</si>
  <si>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</si>
  <si>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</si>
  <si>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</si>
  <si>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</si>
  <si>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</si>
  <si>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</si>
  <si>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</si>
  <si>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</si>
  <si>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</si>
  <si>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</si>
  <si>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</si>
  <si>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</si>
  <si>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</si>
  <si>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</si>
  <si>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</si>
  <si>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</si>
  <si>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</si>
  <si>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</si>
  <si>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</si>
  <si>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</si>
  <si>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</si>
  <si>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</si>
  <si>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</si>
  <si>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</si>
  <si>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</si>
  <si>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</si>
  <si>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</si>
  <si>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</si>
  <si>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</si>
  <si>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</si>
  <si>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</si>
  <si>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</si>
  <si>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</si>
  <si>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</si>
  <si>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</si>
  <si>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</si>
  <si>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</si>
  <si>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</si>
  <si>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</si>
  <si>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</si>
  <si>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</si>
  <si>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</si>
  <si>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</si>
  <si>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</si>
  <si>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</si>
  <si>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</si>
  <si>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</si>
  <si>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</si>
  <si>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</si>
  <si>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</si>
  <si>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</si>
  <si>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</si>
  <si>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</si>
  <si>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</si>
  <si>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</si>
  <si>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</si>
  <si>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</si>
  <si>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</si>
  <si>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</si>
  <si>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</si>
  <si>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</si>
  <si>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</si>
  <si>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</si>
  <si>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</si>
  <si>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</si>
  <si>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</si>
  <si>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</si>
  <si>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</si>
  <si>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</si>
  <si>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</si>
  <si>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</si>
  <si>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</si>
  <si>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</si>
  <si>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</si>
  <si>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</si>
  <si>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</si>
  <si>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</si>
  <si>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</si>
  <si>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</si>
  <si>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</si>
  <si>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</si>
  <si>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</si>
  <si>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</si>
  <si>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</si>
  <si>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</si>
  <si>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</si>
  <si>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</si>
  <si>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</si>
  <si>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</si>
  <si>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</si>
  <si>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</si>
  <si>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</si>
  <si>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</si>
  <si>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</si>
  <si>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</si>
  <si>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</si>
  <si>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</si>
  <si>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</si>
  <si>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</si>
  <si>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</si>
  <si>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</si>
  <si>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</si>
  <si>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</si>
  <si>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</si>
  <si>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</si>
  <si>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</si>
  <si>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</si>
  <si>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</si>
  <si>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</si>
  <si>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</si>
  <si>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</si>
  <si>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</si>
  <si>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</si>
  <si>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</si>
  <si>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</si>
  <si>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</si>
  <si>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</si>
  <si>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</si>
  <si>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</si>
  <si>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</si>
  <si>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</si>
  <si>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</si>
  <si>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</si>
  <si>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</si>
  <si>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</si>
  <si>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</si>
  <si>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</si>
  <si>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</si>
  <si>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</si>
  <si>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</si>
  <si>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</si>
  <si>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</si>
  <si>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</si>
  <si>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</si>
  <si>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</si>
  <si>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</si>
  <si>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</si>
  <si>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</si>
  <si>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</si>
  <si>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</si>
  <si>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</si>
  <si>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</si>
  <si>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</si>
  <si>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</si>
  <si>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</si>
  <si>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</si>
  <si>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</si>
  <si>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</si>
  <si>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</si>
  <si>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</si>
  <si>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</si>
  <si>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</si>
  <si>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</si>
  <si>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</si>
  <si>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</si>
  <si>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</si>
  <si>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</si>
  <si>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</si>
  <si>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</si>
  <si>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</si>
  <si>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</si>
  <si>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</si>
  <si>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</si>
  <si>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</si>
  <si>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</si>
  <si>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</si>
  <si>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</si>
  <si>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</si>
  <si>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</si>
  <si>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</si>
  <si>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</si>
  <si>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</si>
  <si>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</si>
  <si>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</si>
  <si>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</si>
  <si>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</si>
  <si>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</si>
  <si>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</si>
  <si>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</si>
  <si>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</si>
  <si>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</si>
  <si>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</si>
  <si>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</si>
  <si>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</si>
  <si>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</si>
  <si>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</si>
  <si>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</si>
  <si>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</si>
  <si>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</si>
  <si>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</si>
  <si>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</si>
  <si>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</si>
  <si>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</si>
  <si>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</si>
  <si>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</si>
  <si>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</si>
  <si>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</si>
  <si>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</si>
  <si>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</si>
  <si>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</si>
  <si>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</si>
  <si>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</si>
  <si>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</si>
  <si>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</si>
  <si>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</si>
  <si>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</si>
  <si>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</si>
  <si>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</si>
  <si>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</si>
  <si>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</si>
  <si>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</si>
  <si>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</si>
  <si>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</si>
  <si>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</si>
  <si>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</si>
  <si>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</si>
  <si>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</si>
  <si>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</si>
  <si>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</si>
  <si>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</si>
  <si>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</si>
  <si>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</si>
  <si>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</si>
  <si>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</si>
  <si>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</si>
  <si>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</si>
  <si>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</si>
  <si>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</si>
  <si>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</si>
  <si>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</si>
  <si>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</si>
  <si>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</si>
  <si>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</si>
  <si>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</si>
  <si>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</si>
  <si>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</si>
  <si>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</si>
  <si>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</si>
  <si>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</si>
  <si>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</si>
  <si>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</si>
  <si>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</si>
  <si>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</si>
  <si>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</si>
  <si>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</si>
  <si>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</si>
  <si>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</si>
  <si>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</si>
  <si>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</si>
  <si>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</si>
  <si>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</si>
  <si>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</si>
  <si>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</si>
  <si>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</si>
  <si>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</si>
  <si>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</si>
  <si>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</si>
  <si>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</si>
  <si>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</si>
  <si>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</si>
  <si>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</si>
  <si>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</si>
  <si>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</si>
  <si>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</si>
  <si>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</si>
  <si>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</si>
  <si>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</si>
  <si>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</si>
  <si>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</si>
  <si>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</si>
  <si>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</si>
  <si>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</si>
  <si>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</si>
  <si>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</si>
  <si>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</si>
  <si>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</si>
  <si>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</si>
  <si>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</si>
  <si>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</si>
  <si>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</si>
  <si>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</si>
  <si>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</si>
  <si>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</si>
  <si>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</si>
  <si>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</si>
  <si>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</si>
  <si>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</si>
  <si>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</si>
  <si>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</si>
  <si>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</si>
  <si>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</si>
  <si>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</si>
  <si>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</si>
  <si>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</si>
  <si>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</si>
  <si>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</si>
  <si>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</si>
  <si>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</si>
  <si>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</si>
  <si>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</si>
  <si>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</si>
  <si>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</si>
  <si>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</si>
  <si>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</si>
  <si>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</si>
  <si>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</si>
  <si>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</si>
  <si>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</si>
  <si>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</si>
  <si>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</si>
  <si>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</si>
  <si>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</si>
  <si>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</si>
  <si>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</si>
  <si>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</si>
  <si>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</si>
  <si>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</si>
  <si>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</si>
  <si>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</si>
  <si>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</si>
  <si>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</si>
  <si>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</si>
  <si>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</si>
  <si>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</si>
  <si>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</si>
  <si>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</si>
  <si>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</si>
  <si>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</si>
  <si>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</si>
  <si>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</si>
  <si>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</si>
  <si>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</si>
  <si>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</si>
  <si>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</si>
  <si>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</si>
  <si>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</si>
  <si>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</si>
  <si>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</si>
  <si>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</si>
  <si>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</si>
  <si>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</si>
  <si>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</si>
  <si>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</si>
  <si>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</si>
  <si>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</si>
  <si>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</si>
  <si>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</si>
  <si>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</si>
  <si>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</si>
  <si>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</si>
  <si>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</si>
  <si>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</si>
  <si>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</si>
  <si>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</si>
  <si>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</si>
  <si>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</si>
  <si>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</si>
  <si>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</si>
  <si>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</si>
  <si>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</si>
  <si>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</si>
  <si>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</si>
  <si>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</si>
  <si>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</si>
  <si>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</si>
  <si>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</si>
  <si>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</si>
  <si>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</si>
  <si>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</si>
  <si>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</si>
  <si>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</si>
  <si>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</si>
  <si>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</si>
  <si>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</si>
  <si>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</si>
  <si>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</si>
  <si>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</si>
  <si>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</si>
  <si>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</si>
  <si>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</si>
  <si>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</si>
  <si>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</si>
  <si>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</si>
  <si>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</si>
  <si>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</si>
  <si>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</si>
  <si>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</si>
  <si>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</si>
  <si>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</si>
  <si>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</si>
  <si>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</si>
  <si>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</si>
  <si>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</si>
  <si>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</si>
  <si>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</si>
  <si>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</si>
  <si>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</si>
  <si>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</si>
  <si>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</si>
  <si>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</si>
  <si>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</si>
  <si>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</si>
  <si>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</si>
  <si>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</si>
  <si>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</si>
  <si>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</si>
  <si>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</si>
  <si>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</si>
  <si>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</si>
  <si>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</si>
  <si>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</si>
  <si>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</si>
  <si>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</si>
  <si>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</si>
  <si>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</si>
  <si>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</si>
  <si>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</si>
  <si>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</si>
  <si>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</si>
  <si>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</si>
  <si>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</si>
  <si>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</si>
  <si>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</si>
  <si>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</si>
  <si>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</si>
  <si>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</si>
  <si>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</si>
  <si>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</si>
  <si>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</si>
  <si>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</si>
  <si>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</si>
  <si>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</si>
  <si>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</si>
  <si>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</si>
  <si>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</si>
  <si>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</si>
  <si>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</si>
  <si>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</si>
  <si>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</si>
  <si>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</si>
  <si>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</si>
  <si>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</si>
  <si>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</si>
  <si>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</si>
  <si>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</si>
  <si>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</si>
  <si>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</si>
  <si>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</si>
  <si>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</si>
  <si>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</si>
  <si>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</si>
  <si>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</si>
  <si>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</si>
  <si>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</si>
  <si>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</si>
  <si>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</si>
  <si>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</si>
  <si>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</si>
  <si>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</si>
  <si>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</si>
  <si>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</si>
  <si>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</si>
  <si>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</si>
  <si>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</si>
  <si>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</si>
  <si>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</si>
  <si>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</si>
  <si>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</si>
  <si>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</si>
  <si>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</si>
  <si>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</si>
  <si>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</si>
  <si>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</si>
  <si>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</si>
  <si>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</si>
  <si>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</si>
  <si>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</si>
  <si>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</si>
  <si>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</si>
  <si>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</si>
  <si>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</si>
  <si>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</si>
  <si>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</si>
  <si>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</si>
  <si>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</si>
  <si>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</si>
  <si>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</si>
  <si>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</si>
  <si>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</si>
  <si>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</si>
  <si>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</si>
  <si>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</si>
  <si>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</si>
  <si>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</si>
  <si>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</si>
  <si>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</si>
  <si>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</si>
  <si>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</si>
  <si>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</si>
  <si>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</si>
  <si>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</si>
  <si>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</si>
  <si>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</si>
  <si>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</si>
  <si>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</si>
  <si>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</si>
  <si>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</si>
  <si>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</si>
  <si>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</si>
  <si>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</si>
  <si>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</si>
  <si>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</si>
  <si>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</si>
  <si>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</si>
  <si>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</si>
  <si>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</si>
  <si>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</si>
  <si>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</si>
  <si>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</si>
  <si>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</si>
  <si>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</si>
  <si>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</si>
  <si>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</si>
  <si>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</si>
  <si>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</si>
  <si>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</si>
  <si>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</si>
  <si>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</si>
  <si>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</si>
  <si>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</si>
  <si>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</si>
  <si>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</si>
  <si>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</si>
  <si>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</si>
  <si>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</si>
  <si>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</si>
  <si>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</si>
  <si>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</si>
  <si>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</si>
  <si>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</si>
  <si>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</si>
  <si>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</si>
  <si>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</si>
  <si>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</si>
  <si>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</si>
  <si>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</si>
  <si>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</si>
  <si>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</si>
  <si>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</si>
  <si>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</si>
  <si>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</si>
  <si>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</si>
  <si>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</si>
  <si>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</si>
  <si>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</si>
  <si>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</si>
  <si>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</si>
  <si>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</si>
  <si>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</si>
  <si>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</si>
  <si>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</si>
  <si>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</si>
  <si>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</si>
  <si>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</si>
  <si>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</si>
  <si>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</si>
  <si>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</si>
  <si>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</si>
  <si>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</si>
  <si>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</si>
  <si>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</si>
  <si>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</si>
  <si>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</si>
  <si>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</si>
  <si>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</si>
  <si>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</si>
  <si>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</si>
  <si>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</si>
  <si>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</si>
  <si>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</si>
  <si>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</si>
  <si>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</si>
  <si>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</si>
  <si>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</si>
  <si>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</si>
  <si>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</si>
  <si>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</si>
  <si>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</si>
  <si>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</si>
  <si>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</si>
  <si>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</si>
  <si>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</si>
  <si>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</si>
  <si>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</si>
  <si>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</si>
  <si>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</si>
  <si>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</si>
  <si>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</si>
  <si>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</si>
  <si>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</si>
  <si>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</si>
  <si>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</si>
  <si>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</si>
  <si>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</si>
  <si>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</si>
  <si>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</si>
  <si>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</si>
  <si>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</si>
  <si>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</si>
  <si>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</si>
  <si>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</si>
  <si>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</si>
  <si>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</si>
  <si>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</si>
  <si>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</si>
  <si>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</si>
  <si>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</si>
  <si>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</si>
  <si>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</si>
  <si>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</si>
  <si>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</si>
  <si>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</si>
  <si>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</si>
  <si>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</si>
  <si>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</si>
  <si>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</si>
  <si>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</si>
  <si>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</si>
  <si>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</si>
  <si>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</si>
  <si>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</si>
  <si>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</si>
  <si>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</si>
  <si>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</si>
  <si>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</si>
  <si>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</si>
  <si>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</si>
  <si>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</si>
  <si>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</si>
  <si>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</si>
  <si>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</si>
  <si>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</si>
  <si>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</si>
  <si>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</si>
  <si>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</si>
  <si>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</si>
  <si>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</si>
  <si>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</si>
  <si>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</si>
  <si>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</si>
  <si>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</si>
  <si>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</si>
  <si>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</si>
  <si>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</si>
  <si>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</si>
  <si>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</si>
  <si>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</si>
  <si>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</si>
  <si>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</si>
  <si>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</si>
  <si>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</si>
  <si>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</si>
  <si>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</si>
  <si>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</si>
  <si>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</si>
  <si>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</si>
  <si>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</si>
  <si>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</si>
  <si>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</si>
  <si>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</si>
  <si>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</si>
  <si>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</si>
  <si>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</si>
  <si>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</si>
  <si>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</si>
  <si>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</si>
  <si>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</si>
  <si>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</si>
  <si>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</si>
  <si>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</si>
  <si>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</si>
  <si>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</si>
  <si>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</si>
  <si>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</si>
  <si>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</si>
  <si>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</si>
  <si>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</si>
  <si>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</si>
  <si>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</si>
  <si>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</si>
  <si>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</si>
  <si>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</si>
  <si>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</si>
  <si>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</si>
  <si>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</si>
  <si>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</si>
  <si>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</si>
  <si>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</si>
  <si>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</si>
  <si>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</si>
  <si>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</si>
  <si>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</si>
  <si>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</si>
  <si>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</si>
  <si>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</si>
  <si>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</si>
  <si>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</si>
  <si>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</si>
  <si>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</si>
  <si>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</si>
  <si>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</si>
  <si>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</si>
  <si>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</si>
  <si>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</si>
  <si>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</si>
  <si>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</si>
  <si>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</si>
  <si>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</si>
  <si>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</si>
  <si>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</si>
  <si>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</si>
  <si>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</si>
  <si>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</si>
  <si>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</si>
  <si>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</si>
  <si>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</si>
  <si>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</si>
  <si>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</si>
  <si>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</si>
  <si>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</si>
  <si>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</si>
  <si>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</si>
  <si>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</si>
  <si>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</si>
  <si>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</si>
  <si>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</si>
  <si>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</si>
  <si>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</si>
  <si>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</si>
  <si>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</si>
  <si>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</si>
  <si>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</si>
  <si>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</si>
  <si>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</si>
  <si>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</si>
  <si>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</si>
  <si>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</si>
  <si>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</si>
  <si>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</si>
  <si>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</si>
  <si>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</si>
  <si>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</si>
  <si>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</si>
  <si>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</si>
  <si>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</si>
  <si>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</si>
  <si>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</si>
  <si>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</si>
  <si>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</si>
  <si>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</si>
  <si>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</si>
  <si>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</si>
  <si>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</si>
  <si>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</si>
  <si>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</si>
  <si>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</si>
  <si>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</si>
  <si>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</si>
  <si>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</si>
  <si>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</si>
  <si>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</si>
  <si>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</si>
  <si>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</si>
  <si>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</si>
  <si>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</si>
  <si>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</si>
  <si>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</si>
  <si>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</si>
  <si>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</si>
  <si>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</si>
  <si>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</si>
  <si>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</si>
  <si>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</si>
  <si>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</si>
  <si>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</si>
  <si>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</si>
  <si>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</si>
  <si>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</si>
  <si>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</si>
  <si>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</si>
  <si>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</si>
  <si>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</si>
  <si>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</si>
  <si>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</si>
  <si>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</si>
  <si>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</si>
  <si>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</si>
  <si>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</si>
  <si>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</si>
  <si>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</si>
  <si>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</si>
  <si>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</si>
  <si>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</si>
  <si>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</si>
  <si>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</si>
  <si>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</si>
  <si>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</si>
  <si>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</si>
  <si>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</si>
  <si>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</si>
  <si>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</si>
  <si>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</si>
  <si>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</si>
  <si>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</si>
  <si>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</si>
  <si>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</si>
  <si>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</si>
  <si>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</si>
  <si>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</si>
  <si>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</si>
  <si>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</si>
  <si>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</si>
  <si>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</si>
  <si>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</si>
  <si>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</si>
  <si>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</si>
  <si>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</si>
  <si>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</si>
  <si>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</si>
  <si>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</si>
  <si>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</si>
  <si>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</si>
  <si>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</si>
  <si>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</si>
  <si>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</si>
  <si>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</si>
  <si>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</si>
  <si>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</si>
  <si>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</si>
  <si>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</si>
  <si>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</si>
  <si>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</si>
  <si>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</si>
  <si>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</si>
  <si>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</si>
  <si>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</si>
  <si>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</si>
  <si>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</si>
  <si>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</si>
  <si>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</si>
  <si>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</si>
  <si>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</si>
  <si>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</si>
  <si>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</si>
  <si>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</si>
  <si>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</si>
  <si>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</si>
  <si>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</si>
  <si>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</si>
  <si>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</si>
  <si>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</si>
  <si>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</si>
  <si>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</si>
  <si>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</si>
  <si>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</si>
  <si>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</si>
  <si>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</si>
  <si>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</si>
  <si>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</si>
  <si>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</si>
  <si>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</si>
  <si>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</si>
  <si>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</si>
  <si>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</si>
  <si>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</si>
  <si>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</si>
  <si>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</si>
  <si>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</si>
  <si>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</si>
  <si>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</si>
  <si>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</si>
  <si>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</si>
  <si>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</si>
  <si>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</si>
  <si>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</si>
  <si>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</si>
  <si>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</si>
  <si>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</si>
  <si>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</si>
  <si>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</si>
  <si>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</si>
  <si>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</si>
  <si>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</si>
  <si>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</si>
  <si>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</si>
  <si>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</si>
  <si>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</si>
  <si>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</si>
  <si>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</si>
  <si>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</si>
  <si>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</si>
  <si>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</si>
  <si>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</si>
  <si>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</si>
  <si>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</si>
  <si>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</si>
  <si>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</si>
  <si>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</si>
  <si>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</si>
  <si>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</si>
  <si>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</si>
  <si>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</si>
  <si>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</si>
  <si>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</si>
  <si>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</si>
  <si>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</si>
  <si>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</si>
  <si>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</si>
  <si>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</si>
  <si>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</si>
  <si>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</si>
  <si>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</si>
  <si>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</si>
  <si>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</si>
  <si>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</si>
  <si>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</si>
  <si>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</si>
  <si>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</si>
  <si>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</si>
  <si>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</si>
  <si>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</si>
  <si>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</si>
  <si>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</si>
  <si>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</si>
  <si>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</si>
  <si>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</si>
  <si>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</si>
  <si>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</si>
  <si>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</si>
  <si>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</si>
  <si>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</si>
  <si>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</si>
  <si>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</si>
  <si>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</si>
  <si>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</si>
  <si>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</si>
  <si>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</si>
  <si>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</si>
  <si>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</si>
  <si>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</si>
  <si>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</si>
  <si>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</si>
  <si>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</si>
  <si>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</si>
  <si>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</si>
  <si>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</si>
  <si>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</si>
  <si>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</si>
  <si>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</si>
  <si>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</si>
  <si>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</si>
  <si>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</si>
  <si>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</si>
  <si>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</si>
  <si>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</si>
  <si>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</si>
  <si>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</si>
  <si>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</si>
  <si>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</si>
  <si>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</si>
  <si>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</si>
  <si>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</si>
  <si>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</si>
  <si>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</si>
  <si>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</si>
  <si>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</si>
  <si>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</si>
  <si>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</si>
  <si>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</si>
  <si>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</si>
  <si>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</si>
  <si>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</si>
  <si>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</si>
  <si>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</si>
  <si>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</si>
  <si>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</si>
  <si>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</si>
  <si>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</si>
  <si>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</si>
  <si>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</si>
  <si>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</si>
  <si>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</si>
  <si>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</si>
  <si>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</si>
  <si>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</si>
  <si>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</si>
  <si>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</si>
  <si>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</si>
  <si>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</si>
  <si>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</si>
  <si>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</si>
  <si>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</si>
  <si>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</si>
  <si>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</si>
  <si>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</si>
  <si>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</si>
  <si>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</si>
  <si>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</si>
  <si>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</si>
  <si>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</si>
  <si>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</si>
  <si>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</si>
  <si>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</si>
  <si>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</si>
  <si>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</si>
  <si>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</si>
  <si>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</si>
  <si>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</si>
  <si>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</si>
  <si>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</si>
  <si>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</si>
  <si>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</si>
  <si>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</si>
  <si>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</si>
  <si>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</si>
  <si>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</si>
  <si>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</si>
  <si>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</si>
  <si>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</si>
  <si>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</si>
  <si>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</si>
  <si>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</si>
  <si>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</si>
  <si>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</si>
  <si>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</si>
  <si>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</si>
  <si>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</si>
  <si>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</si>
  <si>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</si>
  <si>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</si>
  <si>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</si>
  <si>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</si>
  <si>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</si>
  <si>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</si>
  <si>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</si>
  <si>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</si>
  <si>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</si>
  <si>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</si>
  <si>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</si>
  <si>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</si>
  <si>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</si>
  <si>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</si>
  <si>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</si>
  <si>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</si>
  <si>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</si>
  <si>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</si>
  <si>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</si>
  <si>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</si>
  <si>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</si>
  <si>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</si>
  <si>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</si>
  <si>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</si>
  <si>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</si>
  <si>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</si>
  <si>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</si>
  <si>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</si>
  <si>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</si>
  <si>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</si>
  <si>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</si>
  <si>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</si>
  <si>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</si>
  <si>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</si>
  <si>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</si>
  <si>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</si>
  <si>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</si>
  <si>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</si>
  <si>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</si>
  <si>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</si>
  <si>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</si>
  <si>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</si>
  <si>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</si>
  <si>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</si>
  <si>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</si>
  <si>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</si>
  <si>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</si>
  <si>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</si>
  <si>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</si>
  <si>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</si>
  <si>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</si>
  <si>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</si>
  <si>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</si>
  <si>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</si>
  <si>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</si>
  <si>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</si>
  <si>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</si>
  <si>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</si>
  <si>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</si>
  <si>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</si>
  <si>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</si>
  <si>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</si>
  <si>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</si>
  <si>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</si>
  <si>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</si>
  <si>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</si>
  <si>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</si>
  <si>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</si>
  <si>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</si>
  <si>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</si>
  <si>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</si>
  <si>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</si>
  <si>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</si>
  <si>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</si>
  <si>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</si>
  <si>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</si>
  <si>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</si>
  <si>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</si>
  <si>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</si>
  <si>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</si>
  <si>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</si>
  <si>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</si>
  <si>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</si>
  <si>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</si>
  <si>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</si>
  <si>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</si>
  <si>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</si>
  <si>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</si>
  <si>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</si>
  <si>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</si>
  <si>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</si>
  <si>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</si>
  <si>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</si>
  <si>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</si>
  <si>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</si>
  <si>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</si>
  <si>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</si>
  <si>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</si>
  <si>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</si>
  <si>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</si>
  <si>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</si>
  <si>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</si>
  <si>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</si>
  <si>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</si>
  <si>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</si>
  <si>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</si>
  <si>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</si>
  <si>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</si>
  <si>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</si>
  <si>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</si>
  <si>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</si>
  <si>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</si>
  <si>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</si>
  <si>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</si>
  <si>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</si>
  <si>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</si>
  <si>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</si>
  <si>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</si>
  <si>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</si>
  <si>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</si>
  <si>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</si>
  <si>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</si>
  <si>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</si>
  <si>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</si>
  <si>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</si>
  <si>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</si>
  <si>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</si>
  <si>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</si>
  <si>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</si>
  <si>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</si>
  <si>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</si>
  <si>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</si>
  <si>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</si>
  <si>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</si>
  <si>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</si>
  <si>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</si>
  <si>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</si>
  <si>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</si>
  <si>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</si>
  <si>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</si>
  <si>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</si>
  <si>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</si>
  <si>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</si>
  <si>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</si>
  <si>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</si>
  <si>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</si>
  <si>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</si>
  <si>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</si>
  <si>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</si>
  <si>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</si>
  <si>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</si>
  <si>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</si>
  <si>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</si>
  <si>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</si>
  <si>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</si>
  <si>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</si>
  <si>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</si>
  <si>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</si>
  <si>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</si>
  <si>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</si>
  <si>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</si>
  <si>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</si>
  <si>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</si>
  <si>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</si>
  <si>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</si>
  <si>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</si>
  <si>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</si>
  <si>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</si>
  <si>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</si>
  <si>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</si>
  <si>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</si>
  <si>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</si>
  <si>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</si>
  <si>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</si>
  <si>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</si>
  <si>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</si>
  <si>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</si>
  <si>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</si>
  <si>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</si>
  <si>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</si>
  <si>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</si>
  <si>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</si>
  <si>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</si>
  <si>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</si>
  <si>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</si>
  <si>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</si>
  <si>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</si>
  <si>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</si>
  <si>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</si>
  <si>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</si>
  <si>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</si>
  <si>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</si>
  <si>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</si>
  <si>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</si>
  <si>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</si>
  <si>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</si>
  <si>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</si>
  <si>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</si>
  <si>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</si>
  <si>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</si>
  <si>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</si>
  <si>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</si>
  <si>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</si>
  <si>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</si>
  <si>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</si>
  <si>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</si>
  <si>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</si>
  <si>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</si>
  <si>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</si>
  <si>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</si>
  <si>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</si>
  <si>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</si>
  <si>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</si>
  <si>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</si>
  <si>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</si>
  <si>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</si>
  <si>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</si>
  <si>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</si>
  <si>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</si>
  <si>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</si>
  <si>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</si>
  <si>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</si>
  <si>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</si>
  <si>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</si>
  <si>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</si>
  <si>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</si>
  <si>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</si>
  <si>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</si>
  <si>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</si>
  <si>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</si>
  <si>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</si>
  <si>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</si>
  <si>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</si>
  <si>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</si>
  <si>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</si>
  <si>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</si>
  <si>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</si>
  <si>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</si>
  <si>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</si>
  <si>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</si>
  <si>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</si>
  <si>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</si>
  <si>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</si>
  <si>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</si>
  <si>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</si>
  <si>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</si>
  <si>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</si>
  <si>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</si>
  <si>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</si>
  <si>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</si>
  <si>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</si>
  <si>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</si>
  <si>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</si>
  <si>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</si>
  <si>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</si>
  <si>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</si>
  <si>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</si>
  <si>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</si>
  <si>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</si>
  <si>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</si>
  <si>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</si>
  <si>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</si>
  <si>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</si>
  <si>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</si>
  <si>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</si>
  <si>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</si>
  <si>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</si>
  <si>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</si>
  <si>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</si>
  <si>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</si>
  <si>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</si>
  <si>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</si>
  <si>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</si>
  <si>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</si>
  <si>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</si>
  <si>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</si>
  <si>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</si>
  <si>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</si>
  <si>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</si>
  <si>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</si>
  <si>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</si>
  <si>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</si>
  <si>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</si>
  <si>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</si>
  <si>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</si>
  <si>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</si>
  <si>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</si>
  <si>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</si>
  <si>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</si>
  <si>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</si>
  <si>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</si>
  <si>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</si>
  <si>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</si>
  <si>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</si>
  <si>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</si>
  <si>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</si>
  <si>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</si>
  <si>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</si>
  <si>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</si>
  <si>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</si>
  <si>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</si>
  <si>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</si>
  <si>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</si>
  <si>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</si>
  <si>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</si>
  <si>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</si>
  <si>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</si>
  <si>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</si>
  <si>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</si>
  <si>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</si>
  <si>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</si>
  <si>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</si>
  <si>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</si>
  <si>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</si>
  <si>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</si>
  <si>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</si>
  <si>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</si>
  <si>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</si>
  <si>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</si>
  <si>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</si>
  <si>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</si>
  <si>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</si>
  <si>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</si>
  <si>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</si>
  <si>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</si>
  <si>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</si>
  <si>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</si>
  <si>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</si>
  <si>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</si>
  <si>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</si>
  <si>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</si>
  <si>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</si>
  <si>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</si>
  <si>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</si>
  <si>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</si>
  <si>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</si>
  <si>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</si>
  <si>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</si>
  <si>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</si>
  <si>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</si>
  <si>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</si>
  <si>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</si>
  <si>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</si>
  <si>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</si>
  <si>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</si>
  <si>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</si>
  <si>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</si>
  <si>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</si>
  <si>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</si>
  <si>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</si>
  <si>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</si>
  <si>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</si>
  <si>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</si>
  <si>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</si>
  <si>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</si>
  <si>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</si>
  <si>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</si>
  <si>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</si>
  <si>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</si>
  <si>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</si>
  <si>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</si>
  <si>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</si>
  <si>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</si>
  <si>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</si>
  <si>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</si>
  <si>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</si>
  <si>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</si>
  <si>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</si>
  <si>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</si>
  <si>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</si>
  <si>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</si>
  <si>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</si>
  <si>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</si>
  <si>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</si>
  <si>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</si>
  <si>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</si>
  <si>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</si>
  <si>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</si>
  <si>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</si>
  <si>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</si>
  <si>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</si>
  <si>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</si>
  <si>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</si>
  <si>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</si>
  <si>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</si>
  <si>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</si>
  <si>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</si>
  <si>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</si>
  <si>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</si>
  <si>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</si>
  <si>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</si>
  <si>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</si>
  <si>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</si>
  <si>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</si>
  <si>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</si>
  <si>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</si>
  <si>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</si>
  <si>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</si>
  <si>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</si>
  <si>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</si>
  <si>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</si>
  <si>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</si>
  <si>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</si>
  <si>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</si>
  <si>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</si>
  <si>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</si>
  <si>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</si>
  <si>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</si>
  <si>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</si>
  <si>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</si>
  <si>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</si>
  <si>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</si>
  <si>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</si>
  <si>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</si>
  <si>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</si>
  <si>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</si>
  <si>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</si>
  <si>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</si>
  <si>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</si>
  <si>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</si>
  <si>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</si>
  <si>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</si>
  <si>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</si>
  <si>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</si>
  <si>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</si>
  <si>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</si>
  <si>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</si>
  <si>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</si>
  <si>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</si>
  <si>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</si>
  <si>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</si>
  <si>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</si>
  <si>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</si>
  <si>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</si>
  <si>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</si>
  <si>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</si>
  <si>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</si>
  <si>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</si>
  <si>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</si>
  <si>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</si>
  <si>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</si>
  <si>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</si>
  <si>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</si>
  <si>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</si>
  <si>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</si>
  <si>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</si>
  <si>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</si>
  <si>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</si>
  <si>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</si>
  <si>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</si>
  <si>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</si>
  <si>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</si>
  <si>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</si>
  <si>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</si>
  <si>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</si>
  <si>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</si>
  <si>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</si>
  <si>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</si>
  <si>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</si>
  <si>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</si>
  <si>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</si>
  <si>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</si>
  <si>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</si>
  <si>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</si>
  <si>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</si>
  <si>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</si>
  <si>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</si>
  <si>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</si>
  <si>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</si>
  <si>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</si>
  <si>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</si>
  <si>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</si>
  <si>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</si>
  <si>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</si>
  <si>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</si>
  <si>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</si>
  <si>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</si>
  <si>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</si>
  <si>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</si>
  <si>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</si>
  <si>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</si>
  <si>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</si>
  <si>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</si>
  <si>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</si>
  <si>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</si>
  <si>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</si>
  <si>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</si>
  <si>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</si>
  <si>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</si>
  <si>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</si>
  <si>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</si>
  <si>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</si>
  <si>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</si>
  <si>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</si>
  <si>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</si>
  <si>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</si>
  <si>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</si>
  <si>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</si>
  <si>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</si>
  <si>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</si>
  <si>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</si>
  <si>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</si>
  <si>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</si>
  <si>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</si>
  <si>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</si>
  <si>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</si>
  <si>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</si>
  <si>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</si>
  <si>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</si>
  <si>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</si>
  <si>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</si>
  <si>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</si>
  <si>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</si>
  <si>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</si>
  <si>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</si>
  <si>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</si>
  <si>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</si>
  <si>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</si>
  <si>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</si>
  <si>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</si>
  <si>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</si>
  <si>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</si>
  <si>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</si>
  <si>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</si>
  <si>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</si>
  <si>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</si>
  <si>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</si>
  <si>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</si>
  <si>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</si>
  <si>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</si>
  <si>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</si>
  <si>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</si>
  <si>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</si>
  <si>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</si>
  <si>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</si>
  <si>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</si>
  <si>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</si>
  <si>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</si>
  <si>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</si>
  <si>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</si>
  <si>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</si>
  <si>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</si>
  <si>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</si>
  <si>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</si>
  <si>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</si>
  <si>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</si>
  <si>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</si>
  <si>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</si>
  <si>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</si>
  <si>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</si>
  <si>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</si>
  <si>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</si>
  <si>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</si>
  <si>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</si>
  <si>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</si>
  <si>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</si>
  <si>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</si>
  <si>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</si>
  <si>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</si>
  <si>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</si>
  <si>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</si>
  <si>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</si>
  <si>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</si>
  <si>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</si>
  <si>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</si>
  <si>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</si>
  <si>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</si>
  <si>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</si>
  <si>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</si>
  <si>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</si>
  <si>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</si>
  <si>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</si>
  <si>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</si>
  <si>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</si>
  <si>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</si>
  <si>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</si>
  <si>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</si>
  <si>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</si>
  <si>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</si>
  <si>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</si>
  <si>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</si>
  <si>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</si>
  <si>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</si>
  <si>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</si>
  <si>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</si>
  <si>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</si>
  <si>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</si>
  <si>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</si>
  <si>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</si>
  <si>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</si>
  <si>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</si>
  <si>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</si>
  <si>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</si>
  <si>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</si>
  <si>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</si>
  <si>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</si>
  <si>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</si>
  <si>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</si>
  <si>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</si>
  <si>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</si>
  <si>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</si>
  <si>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</si>
  <si>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</si>
  <si>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</si>
  <si>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</si>
  <si>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</si>
  <si>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</si>
  <si>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</si>
  <si>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</si>
  <si>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</si>
  <si>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</si>
  <si>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</si>
  <si>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</si>
  <si>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</si>
  <si>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</si>
  <si>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</si>
  <si>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</si>
  <si>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</si>
  <si>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</si>
  <si>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</si>
  <si>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</si>
  <si>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</si>
  <si>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</si>
  <si>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</si>
  <si>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</si>
  <si>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</si>
  <si>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</si>
  <si>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</si>
  <si>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</si>
  <si>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</si>
  <si>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</si>
  <si>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</si>
  <si>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</si>
  <si>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</si>
  <si>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</si>
  <si>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</si>
  <si>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</si>
  <si>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</si>
  <si>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</si>
  <si>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</si>
  <si>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</si>
  <si>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</si>
  <si>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</si>
  <si>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</si>
  <si>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</si>
  <si>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</si>
  <si>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</si>
  <si>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</si>
  <si>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</si>
  <si>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</si>
  <si>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</si>
  <si>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</si>
  <si>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</si>
  <si>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</si>
  <si>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</si>
  <si>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</si>
  <si>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</si>
  <si>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</si>
  <si>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</si>
  <si>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</si>
  <si>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</si>
  <si>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</si>
  <si>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</si>
  <si>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</si>
  <si>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</si>
  <si>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</si>
  <si>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</si>
  <si>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</si>
  <si>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</si>
  <si>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</si>
  <si>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</si>
  <si>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</si>
  <si>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</si>
  <si>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</si>
  <si>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</si>
  <si>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</si>
  <si>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</si>
  <si>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</si>
  <si>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</si>
  <si>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</si>
  <si>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</si>
  <si>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</si>
  <si>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</si>
  <si>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</si>
  <si>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</si>
  <si>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</si>
  <si>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</si>
  <si>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</si>
  <si>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</si>
  <si>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</si>
  <si>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</si>
  <si>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</si>
  <si>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</si>
  <si>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</si>
  <si>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</si>
  <si>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</si>
  <si>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</si>
  <si>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</si>
  <si>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</si>
  <si>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</si>
  <si>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</si>
  <si>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</si>
  <si>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</si>
  <si>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</si>
  <si>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</si>
  <si>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</si>
  <si>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</si>
  <si>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</si>
  <si>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</si>
  <si>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</si>
  <si>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</si>
  <si>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</si>
  <si>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</si>
  <si>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</si>
  <si>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</si>
  <si>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</si>
  <si>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</si>
  <si>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</si>
  <si>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</si>
  <si>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</si>
  <si>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</si>
  <si>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</si>
  <si>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</si>
  <si>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</si>
  <si>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</si>
  <si>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</si>
  <si>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</si>
  <si>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</si>
  <si>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</si>
  <si>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</si>
  <si>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</si>
  <si>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</si>
  <si>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</si>
  <si>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</si>
  <si>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</si>
  <si>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</si>
  <si>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</si>
  <si>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</si>
  <si>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</si>
  <si>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</si>
  <si>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</si>
  <si>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</si>
  <si>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</si>
  <si>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</si>
  <si>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</si>
  <si>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</si>
  <si>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</si>
  <si>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</si>
  <si>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</si>
  <si>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</si>
  <si>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</si>
  <si>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</si>
  <si>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</si>
  <si>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</si>
  <si>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</si>
  <si>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</si>
  <si>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</si>
  <si>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</si>
  <si>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</si>
  <si>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</si>
  <si>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</si>
  <si>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</si>
  <si>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</si>
  <si>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</si>
  <si>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</si>
  <si>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</si>
  <si>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</si>
  <si>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</si>
  <si>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</si>
  <si>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</si>
  <si>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</si>
  <si>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</si>
  <si>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</si>
  <si>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</si>
  <si>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</si>
  <si>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</si>
  <si>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</si>
  <si>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</si>
  <si>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</si>
  <si>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</si>
  <si>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</si>
  <si>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</si>
  <si>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</si>
  <si>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</si>
  <si>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</si>
  <si>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</si>
  <si>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</si>
  <si>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</si>
  <si>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</si>
  <si>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</si>
  <si>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</si>
  <si>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</si>
  <si>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</si>
  <si>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</si>
  <si>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</si>
  <si>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</si>
  <si>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</si>
  <si>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</si>
  <si>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</si>
  <si>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</si>
  <si>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</si>
  <si>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</si>
  <si>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</si>
  <si>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</si>
  <si>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</si>
  <si>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</si>
  <si>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</si>
  <si>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</si>
  <si>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</si>
  <si>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</si>
  <si>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</si>
  <si>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</si>
  <si>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</si>
  <si>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</si>
  <si>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</si>
  <si>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</si>
  <si>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</si>
  <si>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</si>
  <si>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</si>
  <si>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</si>
  <si>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</si>
  <si>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</si>
  <si>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</si>
  <si>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</si>
  <si>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</si>
  <si>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</si>
  <si>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</si>
  <si>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</si>
  <si>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</si>
  <si>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</si>
  <si>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</si>
  <si>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</si>
  <si>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</si>
  <si>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</si>
  <si>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</si>
  <si>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</si>
  <si>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</si>
  <si>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</si>
  <si>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</si>
  <si>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</si>
  <si>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</si>
  <si>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</si>
  <si>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</si>
  <si>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</si>
  <si>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</si>
  <si>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</si>
  <si>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</si>
  <si>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</si>
  <si>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</si>
  <si>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</si>
  <si>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</si>
  <si>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</si>
  <si>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</si>
  <si>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</si>
  <si>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</si>
  <si>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</si>
  <si>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</si>
  <si>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</si>
  <si>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</si>
  <si>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</si>
  <si>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</si>
  <si>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</si>
  <si>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</si>
  <si>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</si>
  <si>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</si>
  <si>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</si>
  <si>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</si>
  <si>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</si>
  <si>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</si>
  <si>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</si>
  <si>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</si>
  <si>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</si>
  <si>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</si>
  <si>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</si>
  <si>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</si>
  <si>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</si>
  <si>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</si>
  <si>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</si>
  <si>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</si>
  <si>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</si>
  <si>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</si>
  <si>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</si>
  <si>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</si>
  <si>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</si>
  <si>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</si>
  <si>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</si>
  <si>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</si>
  <si>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</si>
  <si>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</si>
  <si>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</si>
  <si>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</si>
  <si>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</si>
  <si>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</si>
  <si>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</si>
  <si>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</si>
  <si>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</si>
  <si>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</si>
  <si>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</si>
  <si>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</si>
  <si>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</si>
  <si>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</si>
  <si>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</si>
  <si>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</si>
  <si>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</si>
  <si>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</si>
  <si>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</si>
  <si>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</si>
  <si>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</si>
  <si>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</si>
  <si>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</si>
  <si>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</si>
  <si>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</si>
  <si>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</si>
  <si>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</si>
  <si>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</si>
  <si>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</si>
  <si>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</si>
  <si>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</si>
  <si>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</si>
  <si>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</si>
  <si>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</si>
  <si>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</si>
  <si>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</si>
  <si>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</si>
  <si>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</si>
  <si>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</si>
  <si>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</si>
  <si>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</si>
  <si>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</si>
  <si>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</si>
  <si>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</si>
  <si>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</si>
  <si>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</si>
  <si>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</si>
  <si>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</si>
  <si>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</si>
  <si>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</si>
  <si>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</si>
  <si>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</si>
  <si>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</si>
  <si>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</si>
  <si>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</si>
  <si>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</si>
  <si>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</si>
  <si>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</si>
  <si>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</si>
  <si>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</si>
  <si>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</si>
  <si>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</si>
  <si>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</si>
  <si>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</si>
  <si>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</si>
  <si>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</si>
  <si>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</si>
  <si>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</si>
  <si>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</si>
  <si>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</si>
  <si>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</si>
  <si>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</si>
  <si>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</si>
  <si>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</si>
  <si>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</si>
  <si>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</si>
  <si>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</si>
  <si>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</si>
  <si>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</si>
  <si>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</si>
  <si>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</si>
  <si>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</si>
  <si>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</si>
  <si>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</si>
  <si>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</si>
  <si>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</si>
  <si>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</si>
  <si>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</si>
  <si>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</si>
  <si>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</si>
  <si>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</si>
  <si>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</si>
  <si>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</si>
  <si>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</si>
  <si>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</si>
  <si>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</si>
  <si>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</si>
  <si>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</si>
  <si>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</si>
  <si>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</si>
  <si>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</si>
  <si>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</si>
  <si>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</si>
  <si>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</si>
  <si>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</si>
  <si>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</si>
  <si>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</si>
  <si>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</si>
  <si>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</si>
  <si>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</si>
  <si>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</si>
  <si>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</si>
  <si>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</si>
  <si>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</si>
  <si>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</si>
  <si>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</si>
  <si>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</si>
  <si>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</si>
  <si>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</si>
  <si>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</si>
  <si>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</si>
  <si>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</si>
  <si>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</si>
  <si>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</si>
  <si>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</si>
  <si>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</si>
  <si>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</si>
  <si>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</si>
  <si>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</si>
  <si>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</si>
  <si>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</si>
  <si>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</si>
  <si>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</si>
  <si>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</si>
  <si>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</si>
  <si>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</si>
  <si>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</si>
  <si>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</si>
  <si>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</si>
  <si>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</si>
  <si>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</si>
  <si>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</si>
  <si>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</si>
  <si>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</si>
  <si>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</si>
  <si>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</si>
  <si>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</si>
  <si>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</si>
  <si>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</si>
  <si>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</si>
  <si>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</si>
  <si>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</si>
  <si>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</si>
  <si>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</si>
  <si>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</si>
  <si>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</si>
  <si>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</si>
  <si>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</si>
  <si>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</si>
  <si>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</si>
  <si>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</si>
  <si>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</si>
  <si>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</si>
  <si>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</si>
  <si>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</si>
  <si>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</si>
  <si>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</si>
  <si>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</si>
  <si>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</si>
  <si>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</si>
  <si>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</si>
  <si>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</si>
  <si>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</si>
  <si>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</si>
  <si>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</si>
  <si>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</si>
  <si>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</si>
  <si>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</si>
  <si>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</si>
  <si>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</si>
  <si>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</si>
  <si>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</si>
  <si>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</si>
  <si>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</si>
  <si>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</si>
  <si>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</si>
  <si>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</si>
  <si>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</si>
  <si>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</si>
  <si>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</si>
  <si>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</si>
  <si>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</si>
  <si>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</si>
  <si>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</si>
  <si>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</si>
  <si>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</si>
  <si>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</si>
  <si>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</si>
  <si>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</si>
  <si>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</si>
  <si>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</si>
  <si>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</si>
  <si>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</si>
  <si>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</si>
  <si>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</si>
  <si>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</si>
  <si>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</si>
  <si>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</si>
  <si>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</si>
  <si>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</si>
  <si>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</si>
  <si>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</si>
  <si>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</si>
  <si>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</si>
  <si>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</si>
  <si>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</si>
  <si>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</si>
  <si>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</si>
  <si>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</si>
  <si>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</si>
  <si>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</si>
  <si>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</si>
  <si>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</si>
  <si>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</si>
  <si>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</si>
  <si>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</si>
  <si>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</si>
  <si>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</si>
  <si>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</si>
  <si>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</si>
  <si>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</si>
  <si>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</si>
  <si>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</si>
  <si>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</si>
  <si>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</si>
  <si>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</si>
  <si>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</si>
  <si>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</si>
  <si>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</si>
  <si>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</si>
  <si>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</si>
  <si>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</si>
  <si>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</si>
  <si>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</si>
  <si>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</si>
  <si>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</si>
  <si>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</si>
  <si>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</si>
  <si>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</si>
  <si>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</si>
  <si>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</si>
  <si>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</si>
  <si>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</si>
  <si>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</si>
  <si>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</si>
  <si>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</si>
  <si>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</si>
  <si>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</si>
  <si>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</si>
  <si>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</si>
  <si>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</si>
  <si>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</si>
  <si>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</si>
  <si>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</si>
  <si>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</si>
  <si>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</si>
  <si>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</si>
  <si>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</si>
  <si>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</si>
  <si>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</si>
  <si>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</si>
  <si>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</si>
  <si>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</si>
  <si>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</si>
  <si>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</si>
  <si>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</si>
  <si>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</si>
  <si>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</si>
  <si>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</si>
  <si>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</si>
  <si>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</si>
  <si>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</si>
  <si>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</si>
  <si>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</si>
  <si>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</si>
  <si>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</si>
  <si>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</si>
  <si>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</si>
  <si>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</si>
  <si>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</si>
  <si>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</si>
  <si>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</si>
  <si>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</si>
  <si>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</si>
  <si>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</si>
  <si>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</si>
  <si>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</si>
  <si>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</si>
  <si>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</si>
  <si>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</si>
  <si>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</si>
  <si>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</si>
  <si>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</si>
  <si>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</si>
  <si>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</si>
  <si>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</si>
  <si>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</si>
  <si>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</si>
  <si>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</si>
  <si>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</si>
  <si>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</si>
  <si>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</si>
  <si>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</si>
  <si>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</si>
  <si>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</si>
  <si>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</si>
  <si>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</si>
  <si>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</si>
  <si>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</si>
  <si>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</si>
  <si>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</si>
  <si>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</si>
  <si>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</si>
  <si>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</si>
  <si>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</si>
  <si>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</si>
  <si>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</si>
  <si>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</si>
  <si>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</si>
  <si>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</si>
  <si>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</si>
  <si>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</si>
  <si>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</si>
  <si>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</si>
  <si>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</si>
  <si>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</si>
  <si>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</si>
  <si>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</si>
  <si>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</si>
  <si>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</si>
  <si>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</si>
  <si>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</si>
  <si>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</si>
  <si>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</si>
  <si>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</si>
  <si>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</si>
  <si>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</si>
  <si>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</si>
  <si>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</si>
  <si>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</si>
  <si>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</si>
  <si>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</si>
  <si>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</si>
  <si>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</si>
  <si>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</si>
  <si>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</si>
  <si>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</si>
  <si>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</si>
  <si>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</si>
  <si>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</si>
  <si>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</si>
  <si>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</si>
  <si>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</si>
  <si>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</si>
  <si>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</si>
  <si>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</si>
  <si>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</si>
  <si>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</si>
  <si>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</si>
  <si>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</si>
  <si>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</si>
  <si>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</si>
  <si>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</si>
  <si>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</si>
  <si>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</si>
  <si>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</si>
  <si>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</si>
  <si>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</si>
  <si>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</si>
  <si>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</si>
  <si>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</si>
  <si>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</si>
  <si>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</si>
  <si>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</si>
  <si>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</si>
  <si>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</si>
  <si>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</si>
  <si>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</si>
  <si>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</si>
  <si>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</si>
  <si>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</si>
  <si>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</si>
  <si>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</si>
  <si>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</si>
  <si>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</si>
  <si>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</si>
  <si>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</si>
  <si>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</si>
  <si>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</si>
  <si>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</si>
  <si>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</si>
  <si>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</si>
  <si>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</si>
  <si>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</si>
  <si>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</si>
  <si>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</si>
  <si>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</si>
  <si>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</si>
  <si>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</si>
  <si>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</si>
  <si>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</si>
  <si>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</si>
  <si>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</si>
  <si>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</si>
  <si>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</si>
  <si>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</si>
  <si>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</si>
  <si>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</si>
  <si>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</si>
  <si>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</si>
  <si>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</si>
  <si>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</si>
  <si>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</si>
  <si>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</si>
  <si>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</si>
  <si>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</si>
  <si>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</si>
  <si>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</si>
  <si>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</si>
  <si>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</si>
  <si>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</si>
  <si>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</si>
  <si>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</si>
  <si>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</si>
  <si>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</si>
  <si>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</si>
  <si>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</si>
  <si>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</si>
  <si>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</si>
  <si>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</si>
  <si>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</si>
  <si>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</si>
  <si>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</si>
  <si>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</si>
  <si>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</si>
  <si>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</si>
  <si>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</si>
  <si>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</si>
  <si>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</si>
  <si>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</si>
  <si>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</si>
  <si>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</si>
  <si>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</si>
  <si>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</si>
  <si>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</si>
  <si>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</si>
  <si>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</si>
  <si>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</si>
  <si>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</si>
  <si>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</si>
  <si>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</si>
  <si>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</si>
  <si>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</si>
  <si>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</si>
  <si>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</si>
  <si>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</si>
  <si>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</si>
  <si>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</si>
  <si>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</si>
  <si>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</si>
  <si>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</si>
  <si>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</si>
  <si>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</si>
  <si>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</si>
  <si>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</si>
  <si>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</si>
  <si>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</si>
  <si>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</si>
  <si>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</si>
  <si>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</si>
  <si>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</si>
  <si>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</si>
  <si>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</si>
  <si>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</si>
  <si>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</si>
  <si>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</si>
  <si>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</si>
  <si>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</si>
  <si>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</si>
  <si>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</si>
  <si>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</si>
  <si>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</si>
  <si>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</si>
  <si>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</si>
  <si>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</si>
  <si>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</si>
  <si>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</si>
  <si>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</si>
  <si>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</si>
  <si>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</si>
  <si>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</si>
  <si>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</si>
  <si>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</si>
  <si>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</si>
  <si>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</si>
  <si>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</si>
  <si>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</si>
  <si>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</si>
  <si>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</si>
  <si>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</si>
  <si>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</si>
  <si>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</si>
  <si>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</si>
  <si>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</si>
  <si>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</si>
  <si>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</si>
  <si>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</si>
  <si>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</si>
  <si>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</si>
  <si>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</si>
  <si>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</si>
  <si>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</si>
  <si>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</si>
  <si>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</si>
  <si>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</si>
  <si>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</si>
  <si>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</si>
  <si>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</si>
  <si>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</si>
  <si>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</si>
  <si>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</si>
  <si>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</si>
  <si>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</si>
  <si>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</si>
  <si>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</si>
  <si>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</si>
  <si>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</si>
  <si>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</si>
  <si>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</si>
  <si>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</si>
  <si>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</si>
  <si>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</si>
  <si>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</si>
  <si>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</si>
  <si>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</si>
  <si>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</si>
  <si>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</si>
  <si>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</si>
  <si>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</si>
  <si>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</si>
  <si>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</si>
  <si>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</si>
  <si>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</si>
  <si>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</si>
  <si>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</si>
  <si>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</si>
  <si>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</si>
  <si>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</si>
  <si>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</si>
  <si>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</si>
  <si>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</si>
  <si>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</si>
  <si>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</si>
  <si>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</si>
  <si>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</si>
  <si>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</si>
  <si>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</si>
  <si>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</si>
  <si>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</si>
  <si>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</si>
  <si>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</si>
  <si>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</si>
  <si>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</si>
  <si>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</si>
  <si>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</si>
  <si>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</si>
  <si>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</si>
  <si>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</si>
  <si>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</si>
  <si>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</si>
  <si>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</si>
  <si>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</si>
  <si>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</si>
  <si>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</si>
  <si>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</si>
  <si>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</si>
  <si>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</si>
  <si>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</si>
  <si>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</si>
  <si>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</si>
  <si>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</si>
  <si>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</si>
  <si>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</si>
  <si>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</si>
  <si>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</si>
  <si>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</si>
  <si>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</si>
  <si>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</si>
  <si>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</si>
  <si>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</si>
  <si>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</si>
  <si>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</si>
  <si>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</si>
  <si>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</si>
  <si>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</si>
  <si>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</si>
  <si>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</si>
  <si>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</si>
  <si>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</si>
  <si>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</si>
  <si>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</si>
  <si>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</si>
  <si>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</si>
  <si>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</si>
  <si>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</si>
  <si>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</si>
  <si>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</si>
  <si>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</si>
  <si>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</si>
  <si>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</si>
  <si>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</si>
  <si>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</si>
  <si>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</si>
  <si>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</si>
  <si>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</si>
  <si>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</si>
  <si>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</si>
  <si>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</si>
  <si>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</si>
  <si>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</si>
  <si>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</si>
  <si>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</si>
  <si>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</si>
  <si>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</si>
  <si>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</si>
  <si>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</si>
  <si>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</si>
  <si>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</si>
  <si>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</si>
  <si>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</si>
  <si>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</si>
  <si>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</si>
  <si>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</si>
  <si>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</si>
  <si>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</si>
  <si>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</si>
  <si>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</si>
  <si>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</si>
  <si>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</si>
  <si>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</si>
  <si>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</si>
  <si>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</si>
  <si>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</si>
  <si>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</si>
  <si>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</si>
  <si>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</si>
  <si>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</si>
  <si>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</si>
  <si>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</si>
  <si>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</si>
  <si>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</si>
  <si>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</si>
  <si>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</si>
  <si>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</si>
  <si>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</si>
  <si>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</si>
  <si>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</si>
  <si>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</si>
  <si>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</si>
  <si>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</si>
  <si>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</si>
  <si>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</si>
  <si>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</si>
  <si>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</si>
  <si>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</si>
  <si>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</si>
  <si>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</si>
  <si>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</si>
  <si>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</si>
  <si>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</si>
  <si>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</si>
  <si>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</si>
  <si>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</si>
  <si>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</si>
  <si>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</si>
  <si>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</si>
  <si>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</si>
  <si>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</si>
  <si>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</si>
  <si>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</si>
  <si>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</si>
  <si>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</si>
  <si>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</si>
  <si>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</si>
  <si>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</si>
  <si>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</si>
  <si>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</si>
  <si>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</si>
  <si>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</si>
  <si>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</si>
  <si>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</si>
  <si>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</si>
  <si>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</si>
  <si>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</si>
  <si>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</si>
  <si>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</si>
  <si>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</si>
  <si>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</si>
  <si>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</si>
  <si>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</si>
  <si>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</si>
  <si>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</si>
  <si>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</si>
  <si>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</si>
  <si>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</si>
  <si>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</si>
  <si>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</si>
  <si>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</si>
  <si>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</si>
  <si>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</si>
  <si>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</si>
  <si>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</si>
  <si>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</si>
  <si>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</si>
  <si>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</si>
  <si>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</si>
  <si>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</si>
  <si>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</si>
  <si>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</si>
  <si>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</si>
  <si>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</si>
  <si>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</si>
  <si>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</si>
  <si>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</si>
  <si>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</si>
  <si>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</si>
  <si>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</si>
  <si>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</si>
  <si>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</si>
  <si>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</si>
  <si>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</si>
  <si>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</si>
  <si>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</si>
  <si>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</si>
  <si>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</si>
  <si>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</si>
  <si>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</si>
  <si>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</si>
  <si>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</si>
  <si>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</si>
  <si>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</si>
  <si>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</si>
  <si>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</si>
  <si>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</si>
  <si>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</si>
  <si>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</si>
  <si>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</si>
  <si>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</si>
  <si>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</si>
  <si>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</si>
  <si>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</si>
  <si>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</si>
  <si>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</si>
  <si>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</si>
  <si>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</si>
  <si>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</si>
  <si>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</si>
  <si>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</si>
  <si>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</si>
  <si>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</si>
  <si>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</si>
  <si>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</si>
  <si>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</si>
  <si>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</si>
  <si>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</si>
  <si>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</si>
  <si>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</si>
  <si>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</si>
  <si>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</si>
  <si>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</si>
  <si>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</si>
  <si>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</si>
  <si>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</si>
  <si>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</si>
  <si>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</si>
  <si>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</si>
  <si>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</si>
  <si>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</si>
  <si>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</si>
  <si>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</si>
  <si>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</si>
  <si>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</si>
  <si>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</si>
  <si>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</si>
  <si>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</si>
  <si>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</si>
  <si>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</si>
  <si>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</si>
  <si>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</si>
  <si>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</si>
  <si>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</si>
  <si>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</si>
  <si>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</si>
  <si>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</si>
  <si>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</si>
  <si>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</si>
  <si>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</si>
  <si>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</si>
  <si>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</si>
  <si>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</si>
  <si>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</si>
  <si>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</si>
  <si>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</si>
  <si>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</si>
  <si>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</si>
  <si>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</si>
  <si>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</si>
  <si>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</si>
  <si>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</si>
  <si>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</si>
  <si>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</si>
  <si>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</si>
  <si>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</si>
  <si>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</si>
  <si>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</si>
  <si>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</si>
  <si>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</si>
  <si>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</si>
  <si>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</si>
  <si>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</si>
  <si>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</si>
  <si>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</si>
  <si>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</si>
  <si>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</si>
  <si>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</si>
  <si>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</si>
  <si>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</si>
  <si>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</si>
  <si>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</si>
  <si>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</si>
  <si>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</si>
  <si>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</si>
  <si>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</si>
  <si>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</si>
  <si>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</si>
  <si>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</si>
  <si>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</si>
  <si>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</si>
  <si>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</si>
  <si>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</si>
  <si>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</si>
  <si>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</si>
  <si>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</si>
  <si>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</si>
  <si>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</si>
  <si>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</si>
  <si>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</si>
  <si>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</si>
  <si>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</si>
  <si>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</si>
  <si>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</si>
  <si>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</si>
  <si>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</si>
  <si>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</si>
  <si>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</si>
  <si>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</si>
  <si>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</si>
  <si>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</si>
  <si>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</si>
  <si>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</si>
  <si>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</si>
  <si>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</si>
  <si>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</si>
  <si>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</si>
  <si>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</si>
  <si>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</si>
  <si>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</si>
  <si>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</si>
  <si>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</si>
  <si>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</si>
  <si>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</si>
  <si>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</si>
  <si>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</si>
  <si>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</si>
  <si>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</si>
  <si>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</si>
  <si>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</si>
  <si>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</si>
  <si>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</si>
  <si>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</si>
  <si>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</si>
  <si>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</si>
  <si>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</si>
  <si>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</si>
  <si>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</si>
  <si>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</si>
  <si>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</si>
  <si>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</si>
  <si>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</si>
  <si>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</si>
  <si>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</si>
  <si>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</si>
  <si>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</si>
  <si>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</si>
  <si>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</si>
  <si>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</si>
  <si>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</si>
  <si>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</si>
  <si>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</si>
  <si>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</si>
  <si>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</si>
  <si>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</si>
  <si>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</si>
  <si>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</si>
  <si>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</si>
  <si>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</si>
  <si>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</si>
  <si>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</si>
  <si>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</si>
  <si>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</si>
  <si>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</si>
  <si>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</si>
  <si>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</si>
  <si>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</si>
  <si>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</si>
  <si>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</si>
  <si>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</si>
  <si>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</si>
  <si>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</si>
  <si>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</si>
  <si>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</si>
  <si>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</si>
  <si>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</si>
  <si>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</si>
  <si>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</si>
  <si>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</si>
  <si>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</si>
  <si>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</si>
  <si>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</si>
  <si>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</si>
  <si>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</si>
  <si>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</si>
  <si>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</si>
  <si>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</si>
  <si>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</si>
  <si>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</si>
  <si>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</si>
  <si>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</si>
  <si>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</si>
  <si>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</si>
  <si>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</si>
  <si>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</si>
  <si>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</si>
  <si>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</si>
  <si>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</si>
  <si>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</si>
  <si>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</si>
  <si>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</si>
  <si>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</si>
  <si>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</si>
  <si>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</si>
  <si>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</si>
  <si>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</si>
  <si>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</si>
  <si>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</si>
  <si>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</si>
  <si>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</si>
  <si>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</si>
  <si>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</si>
  <si>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</si>
  <si>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</si>
  <si>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</si>
  <si>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</si>
  <si>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</si>
  <si>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</si>
  <si>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</si>
  <si>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</si>
  <si>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</si>
  <si>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</si>
  <si>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</si>
  <si>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</si>
  <si>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</si>
  <si>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</si>
  <si>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</si>
  <si>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</si>
  <si>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</si>
  <si>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</si>
  <si>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</si>
  <si>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</si>
  <si>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</si>
  <si>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</si>
  <si>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</si>
  <si>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</si>
  <si>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</si>
  <si>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</si>
  <si>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</si>
  <si>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</si>
  <si>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</si>
  <si>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</si>
  <si>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</si>
  <si>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</si>
  <si>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</si>
  <si>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</si>
  <si>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</si>
  <si>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</si>
  <si>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</si>
  <si>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</si>
  <si>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</si>
  <si>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</si>
  <si>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</si>
  <si>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</si>
  <si>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</si>
  <si>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</si>
  <si>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</si>
  <si>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</si>
  <si>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</si>
  <si>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</si>
  <si>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</si>
  <si>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</si>
  <si>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</si>
  <si>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</si>
  <si>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</si>
  <si>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</si>
  <si>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</si>
  <si>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</si>
  <si>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</si>
  <si>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</si>
  <si>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</si>
  <si>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</si>
  <si>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</si>
  <si>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</si>
  <si>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</si>
  <si>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</si>
  <si>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</si>
  <si>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</si>
  <si>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</si>
  <si>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</si>
  <si>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</si>
  <si>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</si>
  <si>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</si>
  <si>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</si>
  <si>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</si>
  <si>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</si>
  <si>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</si>
  <si>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</si>
  <si>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</si>
  <si>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</si>
  <si>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</si>
  <si>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</si>
  <si>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</si>
  <si>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</si>
  <si>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</si>
  <si>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</si>
  <si>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</si>
  <si>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</si>
  <si>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</si>
  <si>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</si>
  <si>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</si>
  <si>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</si>
  <si>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</si>
  <si>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</si>
  <si>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</si>
  <si>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</si>
  <si>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</si>
  <si>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</si>
  <si>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</si>
  <si>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</si>
  <si>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</si>
  <si>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</si>
  <si>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</si>
  <si>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</si>
  <si>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</si>
  <si>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</si>
  <si>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</si>
  <si>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</si>
  <si>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</si>
  <si>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</si>
  <si>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</si>
  <si>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</si>
  <si>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</si>
  <si>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</si>
  <si>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</si>
  <si>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</si>
  <si>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</si>
  <si>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</si>
  <si>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</si>
  <si>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</si>
  <si>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</si>
  <si>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</si>
  <si>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</si>
  <si>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</si>
  <si>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</si>
  <si>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</si>
  <si>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</si>
  <si>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</si>
  <si>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</si>
  <si>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</si>
  <si>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</si>
  <si>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</si>
  <si>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</si>
  <si>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</si>
  <si>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</si>
  <si>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</si>
  <si>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</si>
  <si>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</si>
  <si>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</si>
  <si>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</si>
  <si>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</si>
  <si>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</si>
  <si>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</si>
  <si>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</si>
  <si>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</si>
  <si>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</si>
  <si>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</si>
  <si>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</si>
  <si>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</si>
  <si>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</si>
  <si>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</si>
  <si>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</si>
  <si>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</si>
  <si>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</si>
  <si>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</si>
  <si>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</si>
  <si>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</si>
  <si>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</si>
  <si>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</si>
  <si>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</si>
  <si>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</si>
  <si>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</si>
  <si>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</si>
  <si>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</si>
  <si>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</si>
  <si>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</si>
  <si>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</si>
  <si>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</si>
  <si>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</si>
  <si>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</si>
  <si>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</si>
  <si>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</si>
  <si>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</si>
  <si>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</si>
  <si>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</si>
  <si>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</si>
  <si>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</si>
  <si>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</si>
  <si>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</si>
  <si>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</si>
  <si>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</si>
  <si>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</si>
  <si>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</si>
  <si>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</si>
  <si>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</si>
  <si>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</si>
  <si>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</si>
  <si>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</si>
  <si>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</si>
  <si>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</si>
  <si>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</si>
  <si>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</si>
  <si>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</si>
  <si>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</si>
  <si>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</si>
  <si>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</si>
  <si>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</si>
  <si>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</si>
  <si>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</si>
  <si>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</si>
  <si>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</si>
  <si>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</si>
  <si>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</si>
  <si>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</si>
  <si>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</si>
  <si>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</si>
  <si>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</si>
  <si>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</si>
  <si>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</si>
  <si>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</si>
  <si>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</si>
  <si>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</si>
  <si>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</si>
  <si>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</si>
  <si>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</si>
  <si>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</si>
  <si>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</si>
  <si>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</si>
  <si>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</si>
  <si>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</si>
  <si>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</si>
  <si>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</si>
  <si>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</si>
  <si>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</si>
  <si>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</si>
  <si>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</si>
  <si>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</si>
  <si>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</si>
  <si>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</si>
  <si>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</si>
  <si>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</si>
  <si>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</si>
  <si>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</si>
  <si>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</si>
  <si>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</si>
  <si>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</si>
  <si>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</si>
  <si>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</si>
  <si>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</si>
  <si>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</si>
  <si>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</si>
  <si>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</si>
  <si>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</si>
  <si>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</si>
  <si>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</si>
  <si>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</si>
  <si>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</si>
  <si>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</si>
  <si>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</si>
  <si>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</si>
  <si>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</si>
  <si>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</si>
  <si>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</si>
  <si>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</si>
  <si>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</si>
  <si>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</si>
  <si>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</si>
  <si>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</si>
  <si>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</si>
  <si>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</si>
  <si>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</si>
  <si>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</si>
  <si>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</si>
  <si>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</si>
  <si>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</si>
  <si>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</si>
  <si>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</si>
  <si>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</si>
  <si>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</si>
  <si>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</si>
  <si>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</si>
  <si>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</si>
  <si>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</si>
  <si>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</si>
  <si>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</si>
  <si>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</si>
  <si>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</si>
  <si>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</si>
  <si>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</si>
  <si>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</si>
  <si>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</si>
  <si>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</si>
  <si>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</si>
  <si>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</si>
  <si>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</si>
  <si>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</si>
  <si>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</si>
  <si>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</si>
  <si>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</si>
  <si>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</si>
  <si>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</si>
  <si>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</si>
  <si>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</si>
  <si>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</si>
  <si>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</si>
  <si>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</si>
  <si>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</si>
  <si>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</si>
  <si>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</si>
  <si>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</si>
  <si>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</si>
  <si>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</si>
  <si>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</si>
  <si>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</si>
  <si>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</si>
  <si>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</si>
  <si>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</si>
  <si>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</si>
  <si>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</si>
  <si>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</si>
  <si>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</si>
  <si>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</si>
  <si>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</si>
  <si>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</si>
  <si>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</si>
  <si>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</si>
  <si>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</si>
  <si>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</si>
  <si>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</si>
  <si>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</si>
  <si>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</si>
  <si>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</si>
  <si>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</si>
  <si>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</si>
  <si>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</si>
  <si>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</si>
  <si>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</si>
  <si>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</si>
  <si>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</si>
  <si>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</si>
  <si>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</si>
  <si>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</si>
  <si>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</si>
  <si>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</si>
  <si>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</si>
  <si>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</si>
  <si>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</si>
  <si>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</si>
  <si>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</si>
  <si>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</si>
  <si>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</si>
  <si>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</si>
  <si>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</si>
  <si>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</si>
  <si>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</si>
  <si>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</si>
  <si>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</si>
  <si>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</si>
  <si>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</si>
  <si>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</si>
  <si>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</si>
  <si>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</si>
  <si>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</si>
  <si>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</si>
  <si>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</si>
  <si>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</si>
  <si>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</si>
  <si>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</si>
  <si>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</si>
  <si>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</si>
  <si>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</si>
  <si>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</si>
  <si>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</si>
  <si>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</si>
  <si>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</si>
  <si>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</si>
  <si>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</si>
  <si>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</si>
  <si>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</si>
  <si>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</si>
  <si>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</si>
  <si>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</si>
  <si>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</si>
  <si>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</si>
  <si>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</si>
  <si>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</si>
  <si>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</si>
  <si>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</si>
  <si>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</si>
  <si>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</si>
  <si>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</si>
  <si>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</si>
  <si>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</si>
  <si>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</si>
  <si>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</si>
  <si>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</si>
  <si>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</si>
  <si>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</si>
  <si>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</si>
  <si>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</si>
  <si>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</si>
  <si>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</si>
  <si>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</si>
  <si>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</si>
  <si>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</si>
  <si>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</si>
  <si>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</si>
  <si>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</si>
  <si>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</si>
  <si>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</si>
  <si>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</si>
  <si>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</si>
  <si>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</si>
  <si>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</si>
  <si>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</si>
  <si>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</si>
  <si>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</si>
  <si>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</si>
  <si>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</si>
  <si>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</si>
  <si>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</si>
  <si>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</si>
  <si>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</si>
  <si>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</si>
  <si>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</si>
  <si>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</si>
  <si>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</si>
  <si>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</si>
  <si>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</si>
  <si>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</si>
  <si>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</si>
  <si>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</si>
  <si>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</si>
  <si>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</si>
  <si>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</si>
  <si>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</si>
  <si>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</si>
  <si>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</si>
  <si>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</si>
  <si>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</si>
  <si>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</si>
  <si>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</si>
  <si>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</si>
  <si>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</si>
  <si>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</si>
  <si>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</si>
  <si>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</si>
  <si>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</si>
  <si>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</si>
  <si>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</si>
  <si>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</si>
  <si>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</si>
  <si>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</si>
  <si>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</si>
  <si>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</si>
  <si>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</si>
  <si>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</si>
  <si>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</si>
  <si>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</si>
  <si>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</si>
  <si>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</si>
  <si>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</si>
  <si>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</si>
  <si>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</si>
  <si>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</si>
  <si>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</si>
  <si>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</si>
  <si>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</si>
  <si>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</si>
  <si>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</si>
  <si>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</si>
  <si>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</si>
  <si>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</si>
  <si>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</si>
  <si>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</si>
  <si>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</si>
  <si>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</si>
  <si>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</si>
  <si>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</si>
  <si>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</si>
  <si>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</si>
  <si>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</si>
  <si>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</si>
  <si>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</si>
  <si>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</si>
  <si>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</si>
  <si>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</si>
  <si>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</si>
  <si>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</si>
  <si>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</si>
  <si>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</si>
  <si>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</si>
  <si>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</si>
  <si>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</si>
  <si>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</si>
  <si>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</si>
  <si>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</si>
  <si>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</si>
  <si>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</si>
  <si>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</si>
  <si>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</si>
  <si>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</si>
  <si>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</si>
  <si>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</si>
  <si>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</si>
  <si>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</si>
  <si>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</si>
  <si>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</si>
  <si>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</si>
  <si>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</si>
  <si>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</si>
  <si>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</si>
  <si>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</si>
  <si>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</si>
  <si>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</si>
  <si>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</si>
  <si>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</si>
  <si>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</si>
  <si>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</si>
  <si>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</si>
  <si>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</si>
  <si>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</si>
  <si>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</si>
  <si>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</si>
  <si>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</si>
  <si>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</si>
  <si>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</si>
  <si>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</si>
  <si>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</si>
  <si>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</si>
  <si>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</si>
  <si>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</si>
  <si>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</si>
  <si>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</si>
  <si>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</si>
  <si>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</si>
  <si>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</si>
  <si>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</si>
  <si>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</si>
  <si>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</si>
  <si>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</si>
  <si>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</si>
  <si>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</si>
  <si>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</si>
  <si>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</si>
  <si>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</si>
  <si>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</si>
  <si>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</si>
  <si>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</si>
  <si>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</si>
  <si>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</si>
  <si>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</si>
  <si>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</si>
  <si>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</si>
  <si>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</si>
  <si>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</si>
  <si>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</si>
  <si>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</si>
  <si>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</si>
  <si>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</si>
  <si>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</si>
  <si>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</si>
  <si>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</si>
  <si>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</si>
  <si>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</si>
  <si>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</si>
  <si>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</si>
  <si>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</si>
  <si>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</si>
  <si>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</si>
  <si>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</si>
  <si>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</si>
  <si>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</si>
  <si>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</si>
  <si>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</si>
  <si>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</si>
  <si>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</si>
  <si>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</si>
  <si>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</si>
  <si>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</si>
  <si>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</si>
  <si>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</si>
  <si>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</si>
  <si>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</si>
  <si>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</si>
  <si>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</si>
  <si>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</si>
  <si>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</si>
  <si>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</si>
  <si>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</si>
  <si>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</si>
  <si>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</si>
  <si>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</si>
  <si>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</si>
  <si>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</si>
  <si>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</si>
  <si>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</si>
  <si>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</si>
  <si>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</si>
  <si>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</si>
  <si>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</si>
  <si>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</si>
  <si>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</si>
  <si>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</si>
  <si>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</si>
  <si>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</si>
  <si>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</si>
  <si>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</si>
  <si>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</si>
  <si>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</si>
  <si>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</si>
  <si>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</si>
  <si>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</si>
  <si>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</si>
  <si>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</si>
  <si>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</si>
  <si>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</si>
  <si>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</si>
  <si>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</si>
  <si>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</si>
  <si>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</si>
  <si>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</si>
  <si>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</si>
  <si>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</si>
  <si>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</si>
  <si>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</si>
  <si>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</si>
  <si>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</si>
  <si>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</si>
  <si>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</si>
  <si>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</si>
  <si>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</si>
  <si>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</si>
  <si>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</si>
  <si>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</si>
  <si>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</si>
  <si>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</si>
  <si>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</si>
  <si>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</si>
  <si>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</si>
  <si>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</si>
  <si>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</si>
  <si>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</si>
  <si>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</si>
  <si>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</si>
  <si>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</si>
  <si>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</si>
  <si>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</si>
  <si>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</si>
  <si>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</si>
  <si>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</si>
  <si>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</si>
  <si>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</si>
  <si>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</si>
  <si>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</si>
  <si>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</si>
  <si>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</si>
  <si>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</si>
  <si>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</si>
  <si>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</si>
  <si>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</si>
  <si>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</si>
  <si>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</si>
  <si>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</si>
  <si>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</si>
  <si>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</si>
  <si>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</si>
  <si>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</si>
  <si>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</si>
  <si>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</si>
  <si>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</si>
  <si>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</si>
  <si>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</si>
  <si>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</si>
  <si>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</si>
  <si>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</si>
  <si>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</si>
  <si>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</si>
  <si>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</si>
  <si>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</si>
  <si>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</si>
  <si>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</si>
  <si>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</si>
  <si>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</si>
  <si>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</si>
  <si>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</si>
  <si>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</si>
  <si>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</si>
  <si>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</si>
  <si>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</si>
  <si>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</si>
  <si>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</si>
  <si>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</si>
  <si>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</si>
  <si>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</si>
  <si>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</si>
  <si>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</si>
  <si>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</si>
  <si>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</si>
  <si>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</si>
  <si>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</si>
  <si>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</si>
  <si>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</si>
  <si>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</si>
  <si>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</si>
  <si>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</si>
  <si>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</si>
  <si>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</si>
  <si>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</si>
  <si>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</si>
  <si>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</si>
  <si>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</si>
  <si>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</si>
  <si>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</si>
  <si>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</si>
  <si>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</si>
  <si>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</si>
  <si>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</si>
  <si>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</si>
  <si>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</si>
  <si>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</si>
  <si>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</si>
  <si>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</si>
  <si>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</si>
  <si>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</si>
  <si>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</si>
  <si>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</si>
  <si>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</si>
  <si>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</si>
  <si>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</si>
  <si>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</si>
  <si>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</si>
  <si>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</si>
  <si>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</si>
  <si>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</si>
  <si>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</si>
  <si>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</si>
  <si>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</si>
  <si>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</si>
  <si>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</si>
  <si>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</si>
  <si>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</si>
  <si>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</si>
  <si>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</si>
  <si>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</si>
  <si>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</si>
  <si>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</si>
  <si>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</si>
  <si>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</si>
  <si>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</si>
  <si>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</si>
  <si>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</si>
  <si>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</si>
  <si>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</si>
  <si>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</si>
  <si>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</si>
  <si>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</si>
  <si>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</si>
  <si>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</si>
  <si>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</si>
  <si>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</si>
  <si>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</si>
  <si>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</si>
  <si>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</si>
  <si>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</si>
  <si>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</si>
  <si>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</si>
  <si>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</si>
  <si>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</si>
  <si>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</si>
  <si>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</si>
  <si>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</si>
  <si>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</si>
  <si>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</si>
  <si>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</si>
  <si>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</si>
  <si>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</si>
  <si>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</si>
  <si>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</si>
  <si>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</si>
  <si>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</si>
  <si>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</si>
  <si>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</si>
  <si>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</si>
  <si>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</si>
  <si>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</si>
  <si>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</si>
  <si>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</si>
  <si>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</si>
  <si>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</si>
  <si>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</si>
  <si>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</si>
  <si>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</si>
  <si>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</si>
  <si>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</si>
  <si>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</si>
  <si>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</si>
  <si>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</si>
  <si>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</si>
  <si>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</si>
  <si>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</si>
  <si>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</si>
  <si>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</si>
  <si>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</si>
  <si>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</si>
  <si>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</si>
  <si>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</si>
  <si>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</si>
  <si>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</si>
  <si>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</si>
  <si>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</si>
  <si>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</si>
  <si>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</si>
  <si>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</si>
  <si>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</si>
  <si>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</si>
  <si>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</si>
  <si>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</si>
  <si>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</si>
  <si>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</si>
  <si>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</si>
  <si>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</si>
  <si>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</si>
  <si>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</si>
  <si>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</si>
  <si>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</si>
  <si>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</si>
  <si>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</si>
  <si>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</si>
  <si>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</si>
  <si>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</si>
  <si>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</si>
  <si>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</si>
  <si>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</si>
  <si>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</si>
  <si>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</si>
  <si>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</si>
  <si>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</si>
  <si>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</si>
  <si>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</si>
  <si>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</si>
  <si>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</si>
  <si>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</si>
  <si>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</si>
  <si>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</si>
  <si>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</si>
  <si>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</si>
  <si>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</si>
  <si>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</si>
  <si>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</si>
  <si>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</si>
  <si>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</si>
  <si>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</si>
  <si>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</si>
  <si>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</si>
  <si>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</si>
  <si>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</si>
  <si>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</si>
  <si>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</si>
  <si>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</si>
  <si>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</si>
  <si>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</si>
  <si>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</si>
  <si>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</si>
  <si>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</si>
  <si>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</si>
  <si>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</si>
  <si>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</si>
  <si>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</si>
  <si>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</si>
  <si>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</si>
  <si>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</si>
  <si>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</si>
  <si>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</si>
  <si>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</si>
  <si>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</si>
  <si>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</si>
  <si>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</si>
  <si>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</si>
  <si>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</si>
  <si>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</si>
  <si>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</si>
  <si>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</si>
  <si>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</si>
  <si>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</si>
  <si>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</si>
  <si>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</si>
  <si>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</si>
  <si>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</si>
  <si>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</si>
  <si>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</si>
  <si>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</si>
  <si>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</si>
  <si>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</si>
  <si>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</si>
  <si>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</si>
  <si>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</si>
  <si>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</si>
  <si>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</si>
  <si>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</si>
  <si>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</si>
  <si>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</si>
  <si>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</si>
  <si>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</si>
  <si>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</si>
  <si>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</si>
  <si>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</si>
  <si>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</si>
  <si>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</si>
  <si>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</si>
  <si>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</si>
  <si>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</si>
  <si>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</si>
  <si>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</si>
  <si>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</si>
  <si>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</si>
  <si>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</si>
  <si>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</si>
  <si>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</si>
  <si>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</si>
  <si>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</si>
  <si>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</si>
  <si>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</si>
  <si>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</si>
  <si>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</si>
  <si>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</si>
  <si>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</si>
  <si>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</si>
  <si>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</si>
  <si>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</si>
  <si>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</si>
  <si>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</si>
  <si>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</si>
  <si>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</si>
  <si>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</si>
  <si>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</si>
  <si>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</si>
  <si>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</si>
  <si>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</si>
  <si>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</si>
  <si>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</si>
  <si>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</si>
  <si>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</si>
  <si>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</si>
  <si>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</si>
  <si>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</si>
  <si>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</si>
  <si>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</si>
  <si>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</si>
  <si>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</si>
  <si>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</si>
  <si>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</si>
  <si>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</si>
  <si>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</si>
  <si>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</si>
  <si>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</si>
  <si>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</si>
  <si>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</si>
  <si>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</si>
  <si>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</si>
  <si>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</si>
  <si>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</si>
  <si>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</si>
  <si>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</si>
  <si>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</si>
  <si>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</si>
  <si>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</si>
  <si>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</si>
  <si>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</si>
  <si>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</si>
  <si>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</si>
  <si>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</si>
  <si>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</si>
  <si>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</si>
  <si>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</si>
  <si>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</si>
  <si>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</si>
  <si>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</si>
  <si>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</si>
  <si>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</si>
  <si>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</si>
  <si>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</si>
  <si>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</si>
  <si>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</si>
  <si>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</si>
  <si>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</si>
  <si>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</si>
  <si>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</si>
  <si>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</si>
  <si>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</si>
  <si>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</si>
  <si>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</si>
  <si>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</si>
  <si>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</si>
  <si>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</si>
  <si>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</si>
  <si>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</si>
  <si>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</si>
  <si>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</si>
  <si>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</si>
  <si>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</si>
  <si>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</si>
  <si>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</si>
  <si>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</si>
  <si>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</si>
  <si>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</si>
  <si>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</si>
  <si>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</si>
  <si>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</si>
  <si>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</si>
  <si>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</si>
  <si>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</si>
  <si>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</si>
  <si>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</si>
  <si>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</si>
  <si>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</si>
  <si>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</si>
  <si>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</si>
  <si>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</si>
  <si>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</si>
  <si>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</si>
  <si>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</si>
  <si>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</si>
  <si>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</si>
  <si>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</si>
  <si>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</si>
  <si>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</si>
  <si>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</si>
  <si>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</si>
  <si>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</si>
  <si>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</si>
  <si>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</si>
  <si>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</si>
  <si>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</si>
  <si>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</si>
  <si>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</si>
  <si>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</si>
  <si>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</si>
  <si>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</si>
  <si>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</si>
  <si>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</si>
  <si>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</si>
  <si>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</si>
  <si>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</si>
  <si>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</si>
  <si>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</si>
  <si>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</si>
  <si>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</si>
  <si>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</si>
  <si>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</si>
  <si>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</si>
  <si>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</si>
  <si>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</si>
  <si>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</si>
  <si>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</si>
  <si>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</si>
  <si>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</si>
  <si>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</si>
  <si>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</si>
  <si>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</si>
  <si>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</si>
  <si>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</si>
  <si>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</si>
  <si>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</si>
  <si>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</si>
  <si>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</si>
  <si>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</si>
  <si>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</si>
  <si>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</si>
  <si>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</si>
  <si>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</si>
  <si>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</si>
  <si>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</si>
  <si>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</si>
  <si>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</si>
  <si>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</si>
  <si>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</si>
  <si>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</si>
  <si>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</si>
  <si>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</si>
  <si>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</si>
  <si>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</si>
  <si>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</si>
  <si>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</si>
  <si>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</si>
  <si>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</si>
  <si>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</si>
  <si>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</si>
  <si>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</si>
  <si>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</si>
  <si>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</si>
  <si>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</si>
  <si>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</si>
  <si>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</si>
  <si>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</si>
  <si>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</si>
  <si>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</si>
  <si>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</si>
  <si>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</si>
  <si>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</si>
  <si>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</si>
  <si>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</si>
  <si>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</si>
  <si>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</si>
  <si>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</si>
  <si>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</si>
  <si>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</si>
  <si>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</si>
  <si>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</si>
  <si>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</si>
  <si>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</si>
  <si>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</si>
  <si>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</si>
  <si>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</si>
  <si>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</si>
  <si>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</si>
  <si>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</si>
  <si>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</si>
  <si>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</si>
  <si>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</si>
  <si>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</si>
  <si>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</si>
  <si>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</si>
  <si>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</si>
  <si>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</si>
  <si>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</si>
  <si>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</si>
  <si>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</si>
  <si>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</si>
  <si>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</si>
  <si>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</si>
  <si>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</si>
  <si>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</si>
  <si>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</si>
  <si>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</si>
  <si>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</si>
  <si>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</si>
  <si>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</si>
  <si>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</si>
  <si>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</si>
  <si>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</si>
  <si>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</si>
  <si>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</si>
  <si>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</si>
  <si>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</si>
  <si>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</si>
  <si>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</si>
  <si>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</si>
  <si>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</si>
  <si>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</si>
  <si>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</si>
  <si>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</si>
  <si>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</si>
  <si>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</si>
  <si>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</si>
  <si>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</si>
  <si>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</si>
  <si>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</si>
  <si>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</si>
  <si>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</si>
  <si>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</si>
  <si>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</si>
  <si>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</si>
  <si>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</si>
  <si>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</si>
  <si>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</si>
  <si>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</si>
  <si>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</si>
  <si>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</si>
  <si>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</si>
  <si>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</si>
  <si>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</si>
  <si>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</si>
  <si>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</si>
  <si>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</si>
  <si>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</si>
  <si>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</si>
  <si>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</si>
  <si>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</si>
  <si>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</si>
  <si>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</si>
  <si>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</si>
  <si>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</si>
  <si>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</si>
  <si>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</si>
  <si>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</si>
  <si>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</si>
  <si>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</si>
  <si>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</si>
  <si>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</si>
  <si>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</si>
  <si>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</si>
  <si>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</si>
  <si>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</si>
  <si>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</si>
  <si>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</si>
  <si>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</si>
  <si>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</si>
  <si>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</si>
  <si>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</si>
  <si>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</si>
  <si>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</si>
  <si>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</si>
  <si>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</si>
  <si>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</si>
  <si>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</si>
  <si>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</si>
  <si>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</si>
  <si>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</si>
  <si>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</si>
  <si>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</si>
  <si>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</si>
  <si>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</si>
  <si>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</si>
  <si>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</si>
  <si>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</si>
  <si>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</si>
  <si>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</si>
  <si>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</si>
  <si>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</si>
  <si>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</si>
  <si>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</si>
  <si>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</si>
  <si>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</si>
  <si>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</si>
  <si>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</si>
  <si>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</si>
  <si>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</si>
  <si>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</si>
  <si>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</si>
  <si>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</si>
  <si>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</si>
  <si>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</si>
  <si>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</si>
  <si>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</si>
  <si>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</si>
  <si>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</si>
  <si>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</si>
  <si>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</si>
  <si>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</si>
  <si>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</si>
  <si>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</si>
  <si>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</si>
  <si>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</si>
  <si>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</si>
  <si>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</si>
  <si>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</si>
  <si>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</si>
  <si>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</si>
  <si>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</si>
  <si>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</si>
  <si>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</si>
  <si>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</si>
  <si>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</si>
  <si>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</si>
  <si>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</si>
  <si>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</si>
  <si>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</si>
  <si>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</si>
  <si>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</si>
  <si>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</si>
  <si>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</si>
  <si>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</si>
  <si>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</si>
  <si>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</si>
  <si>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</si>
  <si>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</si>
  <si>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</si>
  <si>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</si>
  <si>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</si>
  <si>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</si>
  <si>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</si>
  <si>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</si>
  <si>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</si>
  <si>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</si>
  <si>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</si>
  <si>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</si>
  <si>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</si>
  <si>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</si>
  <si>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</si>
  <si>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</si>
  <si>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</si>
  <si>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</si>
  <si>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</si>
  <si>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</si>
  <si>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</si>
  <si>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</si>
  <si>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</si>
  <si>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</si>
  <si>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</si>
  <si>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</si>
  <si>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</si>
  <si>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</si>
  <si>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</si>
  <si>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</si>
  <si>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</si>
  <si>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</si>
  <si>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</si>
  <si>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</si>
  <si>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</si>
  <si>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</si>
  <si>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</si>
  <si>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</si>
  <si>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</si>
  <si>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</si>
  <si>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</si>
  <si>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</si>
  <si>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</si>
  <si>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</si>
  <si>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</si>
  <si>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</si>
  <si>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</si>
  <si>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</si>
  <si>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</si>
  <si>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</si>
  <si>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</si>
  <si>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</si>
  <si>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</si>
  <si>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</si>
  <si>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</si>
  <si>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</si>
  <si>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</si>
  <si>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</si>
  <si>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</si>
  <si>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</si>
  <si>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</si>
  <si>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</si>
  <si>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</si>
  <si>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</si>
  <si>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</si>
  <si>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</si>
  <si>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</si>
  <si>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</si>
  <si>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</si>
  <si>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</si>
  <si>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</si>
  <si>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</si>
  <si>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</si>
  <si>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</si>
  <si>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</si>
  <si>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</si>
  <si>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</si>
  <si>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</si>
  <si>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</si>
  <si>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</si>
  <si>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</si>
  <si>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</si>
  <si>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</si>
  <si>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</si>
  <si>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</si>
  <si>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</si>
  <si>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</si>
  <si>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</si>
  <si>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</si>
  <si>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</si>
  <si>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</si>
  <si>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</si>
  <si>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</si>
  <si>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</si>
  <si>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</si>
  <si>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</si>
  <si>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</si>
  <si>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</si>
  <si>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</si>
  <si>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</si>
  <si>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</si>
  <si>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</si>
  <si>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</si>
  <si>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</si>
  <si>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</si>
  <si>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</si>
  <si>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</si>
  <si>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</si>
  <si>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</si>
  <si>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</si>
  <si>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</si>
  <si>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</si>
  <si>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</si>
  <si>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</si>
  <si>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</si>
  <si>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</si>
  <si>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</si>
  <si>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</si>
  <si>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</si>
  <si>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</si>
  <si>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</si>
  <si>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</si>
  <si>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</si>
  <si>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</si>
  <si>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</si>
  <si>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</si>
  <si>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</si>
  <si>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</si>
  <si>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</si>
  <si>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</si>
  <si>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</si>
  <si>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</si>
  <si>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</si>
  <si>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</si>
  <si>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</si>
  <si>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</si>
  <si>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</si>
  <si>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</si>
  <si>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</si>
  <si>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</si>
  <si>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</si>
  <si>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</si>
  <si>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</si>
  <si>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</si>
  <si>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</si>
  <si>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</si>
  <si>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</si>
  <si>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</si>
  <si>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</si>
  <si>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</si>
  <si>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</si>
  <si>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</si>
  <si>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</si>
  <si>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</si>
  <si>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</si>
  <si>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</si>
  <si>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</si>
  <si>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</si>
  <si>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</si>
  <si>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</si>
  <si>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</si>
  <si>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</si>
  <si>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</si>
  <si>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</si>
  <si>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</si>
  <si>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</si>
  <si>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</si>
  <si>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</si>
  <si>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</si>
  <si>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</si>
  <si>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</si>
  <si>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</si>
  <si>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</si>
  <si>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</si>
  <si>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</si>
  <si>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</si>
  <si>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</si>
  <si>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</si>
  <si>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</si>
  <si>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</si>
  <si>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</si>
  <si>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</si>
  <si>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</si>
  <si>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</si>
  <si>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</si>
  <si>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</si>
  <si>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</si>
  <si>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</si>
  <si>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</si>
  <si>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</si>
  <si>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</si>
  <si>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</si>
  <si>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</si>
  <si>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</si>
  <si>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</si>
  <si>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</si>
  <si>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</si>
  <si>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</si>
  <si>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</si>
  <si>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</si>
  <si>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</si>
  <si>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</si>
  <si>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</si>
  <si>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</si>
  <si>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</si>
  <si>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</si>
  <si>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</si>
  <si>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</si>
  <si>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</si>
  <si>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</si>
  <si>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</si>
  <si>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</si>
  <si>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</si>
  <si>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</si>
  <si>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</si>
  <si>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</si>
  <si>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</si>
  <si>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</si>
  <si>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</si>
  <si>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</si>
  <si>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</si>
  <si>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</si>
  <si>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</si>
  <si>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</si>
  <si>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</si>
  <si>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</si>
  <si>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</si>
  <si>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</si>
  <si>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</si>
  <si>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</si>
  <si>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</si>
  <si>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</si>
  <si>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</si>
  <si>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</si>
  <si>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</si>
  <si>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</si>
  <si>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</si>
  <si>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</si>
  <si>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</si>
  <si>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</si>
  <si>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</si>
  <si>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</si>
  <si>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</si>
  <si>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</si>
  <si>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</si>
  <si>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</si>
  <si>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</si>
  <si>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</si>
  <si>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</si>
  <si>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</si>
  <si>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</si>
  <si>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</si>
  <si>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</si>
  <si>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</si>
  <si>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</si>
  <si>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</si>
  <si>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</si>
  <si>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</si>
  <si>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</si>
  <si>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</si>
  <si>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</si>
  <si>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</si>
  <si>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</si>
  <si>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</si>
  <si>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</si>
  <si>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</si>
  <si>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</si>
  <si>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</si>
  <si>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</si>
  <si>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</si>
  <si>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</si>
  <si>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</si>
  <si>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</si>
  <si>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</si>
  <si>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</si>
  <si>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</si>
  <si>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</si>
  <si>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</si>
  <si>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</si>
  <si>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</si>
  <si>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</si>
  <si>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</si>
  <si>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</si>
  <si>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</si>
  <si>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</si>
  <si>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</si>
  <si>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</si>
  <si>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</si>
  <si>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</si>
  <si>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</si>
  <si>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</si>
  <si>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</si>
  <si>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</si>
  <si>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</si>
  <si>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</si>
  <si>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</si>
  <si>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</si>
  <si>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</si>
  <si>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</si>
  <si>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</si>
  <si>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</si>
  <si>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</si>
  <si>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</si>
  <si>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</si>
  <si>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</si>
  <si>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</si>
  <si>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</si>
  <si>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</si>
  <si>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</si>
  <si>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</si>
  <si>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</si>
  <si>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</si>
  <si>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</si>
  <si>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</si>
  <si>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</si>
  <si>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</si>
  <si>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</si>
  <si>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</si>
  <si>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</si>
  <si>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</si>
  <si>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</si>
  <si>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</si>
  <si>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</si>
  <si>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</si>
  <si>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</si>
  <si>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</si>
  <si>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</si>
  <si>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</si>
  <si>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</si>
  <si>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</si>
  <si>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</si>
  <si>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</si>
  <si>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</si>
  <si>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</si>
  <si>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</si>
  <si>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</si>
  <si>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</si>
  <si>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</si>
  <si>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</si>
  <si>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</si>
  <si>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</si>
  <si>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</si>
  <si>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</si>
  <si>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</si>
  <si>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</si>
  <si>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</si>
  <si>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</si>
  <si>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</si>
  <si>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</si>
  <si>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</si>
  <si>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</si>
  <si>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</si>
  <si>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</si>
  <si>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</si>
  <si>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</si>
  <si>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</si>
  <si>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</si>
  <si>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</si>
  <si>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</si>
  <si>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</si>
  <si>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</si>
  <si>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</si>
  <si>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</si>
  <si>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</si>
  <si>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</si>
  <si>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</si>
  <si>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</si>
  <si>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</si>
  <si>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</si>
  <si>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</si>
  <si>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</si>
  <si>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</si>
  <si>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</si>
  <si>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</si>
  <si>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</si>
  <si>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</si>
  <si>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</si>
  <si>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</si>
  <si>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</si>
  <si>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</si>
  <si>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</si>
  <si>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</si>
  <si>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</si>
  <si>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</si>
  <si>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</si>
  <si>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</si>
  <si>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</si>
  <si>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</si>
  <si>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</si>
  <si>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</si>
  <si>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</si>
  <si>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</si>
  <si>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</si>
  <si>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</si>
  <si>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</si>
  <si>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</si>
  <si>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</si>
  <si>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</si>
  <si>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</si>
  <si>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</si>
  <si>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</si>
  <si>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</si>
  <si>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</si>
  <si>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</si>
  <si>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</si>
  <si>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</si>
  <si>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</si>
  <si>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</si>
  <si>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</si>
  <si>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</si>
  <si>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</si>
  <si>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</si>
  <si>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</si>
  <si>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</si>
  <si>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</si>
  <si>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</si>
  <si>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</si>
  <si>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</si>
  <si>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</si>
  <si>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</si>
  <si>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</si>
  <si>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</si>
  <si>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</si>
  <si>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</si>
  <si>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</si>
  <si>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</si>
  <si>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</si>
  <si>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</si>
  <si>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</si>
  <si>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</si>
  <si>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</si>
  <si>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</si>
  <si>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</si>
  <si>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</si>
  <si>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</si>
  <si>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</si>
  <si>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</si>
  <si>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</si>
  <si>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</si>
  <si>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</si>
  <si>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</si>
  <si>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</si>
  <si>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</si>
  <si>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</si>
  <si>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</si>
  <si>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</si>
  <si>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</si>
  <si>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</si>
  <si>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</si>
  <si>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</si>
  <si>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</si>
  <si>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</si>
  <si>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</si>
  <si>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</si>
  <si>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</si>
  <si>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</si>
  <si>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</si>
  <si>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</si>
  <si>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</si>
  <si>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</si>
  <si>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</si>
  <si>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</si>
  <si>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</si>
  <si>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</si>
  <si>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</si>
  <si>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</si>
  <si>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</si>
  <si>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</si>
  <si>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</si>
  <si>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</si>
  <si>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</si>
  <si>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</si>
  <si>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</si>
  <si>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</si>
  <si>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</si>
  <si>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</si>
  <si>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</si>
  <si>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</si>
  <si>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</si>
  <si>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</si>
  <si>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</si>
  <si>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</si>
  <si>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</si>
  <si>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</si>
  <si>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</si>
  <si>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</si>
  <si>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</si>
  <si>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</si>
  <si>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</si>
  <si>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</si>
  <si>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</si>
  <si>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</si>
  <si>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</si>
  <si>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</si>
  <si>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</si>
  <si>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</si>
  <si>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</si>
  <si>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</si>
  <si>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</si>
  <si>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</si>
  <si>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</si>
  <si>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</si>
  <si>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</si>
  <si>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</si>
  <si>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</si>
  <si>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</si>
  <si>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</si>
  <si>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</si>
  <si>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</si>
  <si>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</si>
  <si>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</si>
  <si>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</si>
  <si>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</si>
  <si>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</si>
  <si>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</si>
  <si>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</si>
  <si>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</si>
  <si>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</si>
  <si>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</si>
  <si>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</si>
  <si>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</si>
  <si>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</si>
  <si>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</si>
  <si>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</si>
  <si>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</si>
  <si>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</si>
  <si>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</si>
  <si>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</si>
  <si>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</si>
  <si>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</si>
  <si>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</si>
  <si>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</si>
  <si>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</si>
  <si>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</si>
  <si>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</si>
  <si>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</si>
  <si>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</si>
  <si>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</si>
  <si>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</si>
  <si>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</si>
  <si>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</si>
  <si>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</si>
  <si>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</si>
  <si>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</si>
  <si>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</si>
  <si>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</si>
  <si>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</si>
  <si>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</si>
  <si>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</si>
  <si>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</si>
  <si>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</si>
  <si>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</si>
  <si>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</si>
  <si>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</si>
  <si>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</si>
  <si>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</si>
  <si>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</si>
  <si>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</si>
  <si>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</si>
  <si>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</si>
  <si>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</si>
  <si>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</si>
  <si>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</si>
  <si>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</si>
  <si>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</si>
  <si>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</si>
  <si>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</si>
  <si>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</si>
  <si>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</si>
  <si>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</si>
  <si>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</si>
  <si>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</si>
  <si>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</si>
  <si>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</si>
  <si>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</si>
  <si>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</si>
  <si>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</si>
  <si>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</si>
  <si>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</si>
  <si>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</si>
  <si>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</si>
  <si>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</si>
  <si>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</si>
  <si>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</si>
  <si>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</si>
  <si>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</si>
  <si>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</si>
  <si>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</si>
  <si>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</si>
  <si>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</si>
  <si>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</si>
  <si>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</si>
  <si>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</si>
  <si>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</si>
  <si>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</si>
  <si>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</si>
  <si>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</si>
  <si>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</si>
  <si>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</si>
  <si>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</si>
  <si>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</si>
  <si>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</si>
  <si>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</si>
  <si>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</si>
  <si>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</si>
  <si>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</si>
  <si>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</si>
  <si>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</si>
  <si>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</si>
  <si>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</si>
  <si>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</si>
  <si>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</si>
  <si>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</si>
  <si>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</si>
  <si>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</si>
  <si>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</si>
  <si>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</si>
  <si>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</si>
  <si>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</si>
  <si>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</si>
  <si>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</si>
  <si>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</si>
  <si>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</si>
  <si>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</si>
  <si>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</si>
  <si>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</si>
  <si>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</si>
  <si>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</si>
  <si>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</si>
  <si>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</si>
  <si>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</si>
  <si>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</si>
  <si>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</si>
  <si>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</si>
  <si>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</si>
  <si>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</si>
  <si>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</si>
  <si>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</si>
  <si>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</si>
  <si>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</si>
  <si>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</si>
  <si>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</si>
  <si>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</si>
  <si>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</si>
  <si>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</si>
  <si>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</si>
  <si>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</si>
  <si>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</si>
  <si>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</si>
  <si>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</si>
  <si>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</si>
  <si>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</si>
  <si>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</si>
  <si>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</si>
  <si>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</si>
  <si>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</si>
  <si>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</si>
  <si>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</si>
  <si>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</si>
  <si>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</si>
  <si>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</si>
  <si>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</si>
  <si>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</si>
  <si>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</si>
  <si>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</si>
  <si>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</si>
  <si>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</si>
  <si>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</si>
  <si>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</si>
  <si>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</si>
  <si>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</si>
  <si>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</si>
  <si>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</si>
  <si>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</si>
  <si>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</si>
  <si>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</si>
  <si>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</si>
  <si>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</si>
  <si>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</si>
  <si>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</si>
  <si>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</si>
  <si>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</si>
  <si>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</si>
  <si>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</si>
  <si>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</si>
  <si>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</si>
  <si>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</si>
  <si>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</si>
  <si>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</si>
  <si>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</si>
  <si>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</si>
  <si>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</si>
  <si>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</si>
  <si>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</si>
  <si>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</si>
  <si>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</si>
  <si>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</si>
  <si>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</si>
  <si>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</si>
  <si>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</si>
  <si>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</si>
  <si>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</si>
  <si>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</si>
  <si>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</si>
  <si>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</si>
  <si>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</si>
  <si>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</si>
  <si>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</si>
  <si>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</si>
  <si>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</si>
  <si>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</si>
  <si>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</si>
  <si>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</si>
  <si>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</si>
  <si>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</si>
  <si>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</si>
  <si>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</si>
  <si>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</si>
  <si>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</si>
  <si>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</si>
  <si>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</si>
  <si>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</si>
  <si>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</si>
  <si>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</si>
  <si>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</si>
  <si>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</si>
  <si>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</si>
  <si>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</si>
  <si>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</si>
  <si>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</si>
  <si>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</si>
  <si>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</si>
  <si>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</si>
  <si>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</si>
  <si>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</si>
  <si>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</si>
  <si>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</si>
  <si>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</si>
  <si>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</si>
  <si>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</si>
  <si>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</si>
  <si>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</si>
  <si>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</si>
  <si>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</si>
  <si>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</si>
  <si>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</si>
  <si>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</si>
  <si>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</si>
  <si>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</si>
  <si>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</si>
  <si>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</si>
  <si>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</si>
  <si>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</si>
  <si>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</si>
  <si>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</si>
  <si>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</si>
  <si>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</si>
  <si>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</si>
  <si>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</si>
  <si>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</si>
  <si>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</si>
  <si>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</si>
  <si>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</si>
  <si>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</si>
  <si>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</si>
  <si>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</si>
  <si>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</si>
  <si>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</si>
  <si>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</si>
  <si>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</si>
  <si>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</si>
  <si>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</si>
  <si>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</si>
  <si>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</si>
  <si>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</si>
  <si>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</si>
  <si>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</si>
  <si>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</si>
  <si>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</si>
  <si>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</si>
  <si>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</si>
  <si>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</si>
  <si>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</si>
  <si>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</si>
  <si>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</si>
  <si>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</si>
  <si>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</si>
  <si>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</si>
  <si>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</si>
  <si>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</si>
  <si>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</si>
  <si>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</si>
  <si>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</si>
  <si>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</si>
  <si>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</si>
  <si>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</si>
  <si>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</si>
  <si>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</si>
  <si>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</si>
  <si>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</si>
  <si>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</si>
  <si>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</si>
  <si>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</si>
  <si>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</si>
  <si>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</si>
  <si>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</si>
  <si>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</si>
  <si>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</si>
  <si>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</si>
  <si>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</si>
  <si>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</si>
  <si>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</si>
  <si>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</si>
  <si>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</si>
  <si>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</si>
  <si>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</si>
  <si>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</si>
  <si>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</si>
  <si>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</si>
  <si>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</si>
  <si>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</si>
  <si>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</si>
  <si>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</si>
  <si>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</si>
  <si>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</si>
  <si>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</si>
  <si>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</si>
  <si>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</si>
  <si>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</si>
  <si>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</si>
  <si>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</si>
  <si>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</si>
  <si>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</si>
  <si>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</si>
  <si>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</si>
  <si>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</si>
  <si>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</si>
  <si>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</si>
  <si>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</si>
  <si>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</si>
  <si>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</si>
  <si>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</si>
  <si>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</si>
  <si>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</si>
  <si>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</si>
  <si>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</si>
  <si>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</si>
  <si>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</si>
  <si>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</si>
  <si>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</si>
  <si>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</si>
  <si>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</si>
  <si>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</si>
  <si>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</si>
  <si>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</si>
  <si>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</si>
  <si>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</si>
  <si>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</si>
  <si>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</si>
  <si>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</si>
  <si>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</si>
  <si>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</si>
  <si>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</si>
  <si>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</si>
  <si>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</si>
  <si>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</si>
  <si>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</si>
  <si>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</si>
  <si>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</si>
  <si>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</si>
  <si>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</si>
  <si>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</si>
  <si>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</si>
  <si>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</si>
  <si>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</si>
  <si>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</si>
  <si>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</si>
  <si>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</si>
  <si>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</si>
  <si>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</si>
  <si>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</si>
  <si>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</si>
  <si>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</si>
  <si>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</si>
  <si>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</si>
  <si>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</si>
  <si>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</si>
  <si>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</si>
  <si>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</si>
  <si>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</si>
  <si>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</si>
  <si>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</si>
  <si>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</si>
  <si>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</si>
  <si>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</si>
  <si>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</si>
  <si>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</si>
  <si>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</si>
  <si>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</si>
  <si>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</si>
  <si>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</si>
  <si>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</si>
  <si>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</si>
  <si>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</si>
  <si>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</si>
  <si>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</si>
  <si>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</si>
  <si>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</si>
  <si>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</si>
  <si>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</si>
  <si>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</si>
  <si>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</si>
  <si>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</si>
  <si>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</si>
  <si>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</si>
  <si>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</si>
  <si>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</si>
  <si>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</si>
  <si>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</si>
  <si>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</si>
  <si>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</si>
  <si>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</si>
  <si>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</si>
  <si>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</si>
  <si>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</si>
  <si>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</si>
  <si>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</si>
  <si>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</si>
  <si>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</si>
  <si>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</si>
  <si>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</si>
  <si>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</si>
  <si>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</si>
  <si>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</si>
  <si>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</si>
  <si>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</si>
  <si>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</si>
  <si>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</si>
  <si>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</si>
  <si>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</si>
  <si>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</si>
  <si>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</si>
  <si>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</si>
  <si>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</si>
  <si>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</si>
  <si>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</si>
  <si>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</si>
  <si>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</si>
  <si>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</si>
  <si>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</si>
  <si>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</si>
  <si>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</si>
  <si>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</si>
  <si>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</si>
  <si>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</si>
  <si>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</si>
  <si>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</si>
  <si>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</si>
  <si>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</si>
  <si>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</si>
  <si>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</si>
  <si>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</si>
  <si>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</si>
  <si>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</si>
  <si>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</si>
  <si>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</si>
  <si>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</si>
  <si>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</si>
  <si>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</si>
  <si>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</si>
  <si>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</si>
  <si>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</si>
  <si>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</si>
  <si>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</si>
  <si>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</si>
  <si>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</si>
  <si>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</si>
  <si>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</si>
  <si>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</si>
  <si>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</si>
  <si>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</si>
  <si>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</si>
  <si>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</si>
  <si>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</si>
  <si>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</si>
  <si>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</si>
  <si>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</si>
  <si>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</si>
  <si>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</si>
  <si>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</si>
  <si>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</si>
  <si>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</si>
  <si>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</si>
  <si>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</si>
  <si>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</si>
  <si>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</si>
  <si>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</si>
  <si>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</si>
  <si>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</si>
  <si>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</si>
  <si>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</si>
  <si>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</si>
  <si>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</si>
  <si>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</si>
  <si>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</si>
  <si>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</si>
  <si>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</si>
  <si>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</si>
  <si>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</si>
  <si>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</si>
  <si>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</si>
  <si>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</si>
  <si>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</si>
  <si>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</si>
  <si>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</si>
  <si>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</si>
  <si>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</si>
  <si>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</si>
  <si>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</si>
  <si>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</si>
  <si>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</si>
  <si>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</si>
  <si>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</si>
  <si>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</si>
  <si>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</si>
  <si>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</si>
  <si>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</si>
  <si>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</si>
  <si>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</si>
  <si>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</si>
  <si>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</si>
  <si>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</si>
  <si>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</si>
  <si>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</si>
  <si>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</si>
  <si>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</si>
  <si>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</si>
  <si>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</si>
  <si>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</si>
  <si>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</si>
  <si>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</si>
  <si>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</si>
  <si>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</si>
  <si>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</si>
  <si>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</si>
  <si>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</si>
  <si>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</si>
  <si>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</si>
  <si>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</si>
  <si>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</si>
  <si>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</si>
  <si>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</si>
  <si>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</si>
  <si>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</si>
  <si>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</si>
  <si>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</si>
  <si>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</si>
  <si>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</si>
  <si>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</si>
  <si>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</si>
  <si>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</si>
  <si>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</si>
  <si>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</si>
  <si>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</si>
  <si>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</si>
  <si>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</si>
  <si>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</si>
  <si>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</si>
  <si>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</si>
  <si>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</si>
  <si>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</si>
  <si>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</si>
  <si>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</si>
  <si>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</si>
  <si>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</si>
  <si>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</si>
  <si>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</si>
  <si>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</si>
  <si>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</si>
  <si>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</si>
  <si>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</si>
  <si>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</si>
  <si>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</si>
  <si>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</si>
  <si>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</si>
  <si>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</si>
  <si>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</si>
  <si>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</si>
  <si>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</si>
  <si>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</si>
  <si>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</si>
  <si>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</si>
  <si>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</si>
  <si>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</si>
  <si>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</si>
  <si>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</si>
  <si>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</si>
  <si>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</si>
  <si>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</si>
  <si>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</si>
  <si>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</si>
  <si>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</si>
  <si>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</si>
  <si>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</si>
  <si>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</si>
  <si>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</si>
  <si>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</si>
  <si>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</si>
  <si>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</si>
  <si>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</si>
  <si>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</si>
  <si>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</si>
  <si>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</si>
  <si>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</si>
  <si>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</si>
  <si>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</si>
  <si>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</si>
  <si>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</si>
  <si>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</si>
  <si>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</si>
  <si>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</si>
  <si>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</si>
  <si>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</si>
  <si>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</si>
  <si>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</si>
  <si>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</si>
  <si>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</si>
  <si>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</si>
  <si>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</si>
  <si>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</si>
  <si>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</si>
  <si>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</si>
  <si>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</si>
  <si>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</si>
  <si>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</si>
  <si>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</si>
  <si>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</si>
  <si>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</si>
  <si>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</si>
  <si>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</si>
  <si>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</si>
  <si>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</si>
  <si>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</si>
  <si>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</si>
  <si>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</si>
  <si>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</si>
  <si>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</si>
  <si>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</si>
  <si>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</si>
  <si>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</si>
  <si>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</si>
  <si>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</si>
  <si>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</si>
  <si>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</si>
  <si>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</si>
  <si>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</si>
  <si>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</si>
  <si>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</si>
  <si>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</si>
  <si>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</si>
  <si>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</si>
  <si>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</si>
  <si>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</si>
  <si>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</si>
  <si>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</si>
  <si>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</si>
  <si>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</si>
  <si>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</si>
  <si>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</si>
  <si>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</si>
  <si>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</si>
  <si>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</si>
  <si>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</si>
  <si>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</si>
  <si>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</si>
  <si>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</si>
  <si>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</si>
  <si>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</si>
  <si>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</si>
  <si>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</si>
  <si>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</si>
  <si>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</si>
  <si>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</si>
  <si>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</si>
  <si>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</si>
  <si>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</si>
  <si>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</si>
  <si>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</si>
  <si>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</si>
  <si>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</si>
  <si>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</si>
  <si>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</si>
  <si>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</si>
  <si>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</si>
  <si>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</si>
  <si>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</si>
  <si>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</si>
  <si>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</si>
  <si>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</si>
  <si>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</si>
  <si>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</si>
  <si>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</si>
  <si>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</si>
  <si>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</si>
  <si>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</si>
  <si>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</si>
  <si>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</si>
  <si>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</si>
  <si>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</si>
  <si>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</si>
  <si>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</si>
  <si>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</si>
  <si>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</si>
  <si>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</si>
  <si>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</si>
  <si>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</si>
  <si>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</si>
  <si>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</si>
  <si>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</si>
  <si>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</si>
  <si>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</si>
  <si>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</si>
  <si>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</si>
  <si>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</si>
  <si>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</si>
  <si>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</si>
  <si>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</si>
  <si>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</si>
  <si>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</si>
  <si>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</si>
  <si>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</si>
  <si>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</si>
  <si>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</si>
  <si>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</si>
  <si>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</si>
  <si>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</si>
  <si>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</si>
  <si>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</si>
  <si>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</si>
  <si>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</si>
  <si>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</si>
  <si>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</si>
  <si>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</si>
  <si>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</si>
  <si>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</si>
  <si>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</si>
  <si>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</si>
  <si>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</si>
  <si>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</si>
  <si>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</si>
  <si>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</si>
  <si>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</si>
  <si>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</si>
  <si>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</si>
  <si>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</si>
  <si>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</si>
  <si>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</si>
  <si>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</si>
  <si>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</si>
  <si>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</si>
  <si>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</si>
  <si>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</si>
  <si>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</si>
  <si>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</si>
  <si>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</si>
  <si>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</si>
  <si>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</si>
  <si>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</si>
  <si>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</si>
  <si>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</si>
  <si>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</si>
  <si>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</si>
  <si>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</si>
  <si>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</si>
  <si>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</si>
  <si>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</si>
  <si>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</si>
  <si>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</si>
  <si>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</si>
  <si>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</si>
  <si>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</si>
  <si>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</si>
  <si>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</si>
  <si>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</si>
  <si>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</si>
  <si>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</si>
  <si>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</si>
  <si>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</si>
  <si>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</si>
  <si>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</si>
  <si>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</si>
  <si>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</si>
  <si>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</si>
  <si>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</si>
  <si>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</si>
  <si>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</si>
  <si>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</si>
  <si>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</si>
  <si>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</si>
  <si>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</si>
  <si>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</si>
  <si>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</si>
  <si>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</si>
  <si>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</si>
  <si>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</si>
  <si>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</si>
  <si>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</si>
  <si>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</si>
  <si>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</si>
  <si>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</si>
  <si>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</si>
  <si>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</si>
  <si>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</si>
  <si>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</si>
  <si>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</si>
  <si>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</si>
  <si>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</si>
  <si>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</si>
  <si>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</si>
  <si>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</si>
  <si>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</si>
  <si>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</si>
  <si>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</si>
  <si>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</si>
  <si>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</si>
  <si>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</si>
  <si>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</si>
  <si>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</si>
  <si>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</si>
  <si>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</si>
  <si>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</si>
  <si>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</si>
  <si>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</si>
  <si>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</si>
  <si>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</si>
  <si>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</si>
  <si>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</si>
  <si>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</si>
  <si>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</si>
  <si>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</si>
  <si>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</si>
  <si>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</si>
  <si>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</si>
  <si>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</si>
  <si>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</si>
  <si>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</si>
  <si>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</si>
  <si>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</si>
  <si>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</si>
  <si>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</si>
  <si>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</si>
  <si>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</si>
  <si>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</si>
  <si>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</si>
  <si>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</si>
  <si>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</si>
  <si>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</si>
  <si>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</si>
  <si>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</si>
  <si>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</si>
  <si>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</si>
  <si>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</si>
  <si>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</si>
  <si>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</si>
  <si>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</si>
  <si>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</si>
  <si>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</si>
  <si>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</si>
  <si>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</si>
  <si>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</si>
  <si>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</si>
  <si>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</si>
  <si>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</si>
  <si>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</si>
  <si>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</si>
  <si>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</si>
  <si>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</si>
  <si>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</si>
  <si>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</si>
  <si>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</si>
  <si>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</si>
  <si>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</si>
  <si>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</si>
  <si>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</si>
  <si>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</si>
  <si>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</si>
  <si>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</si>
  <si>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</si>
  <si>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</si>
  <si>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</si>
  <si>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</si>
  <si>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</si>
  <si>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</si>
  <si>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</si>
  <si>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</si>
  <si>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</si>
  <si>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</si>
  <si>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</si>
  <si>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</si>
  <si>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</si>
  <si>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</si>
  <si>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</si>
  <si>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</si>
  <si>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</si>
  <si>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</si>
  <si>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</si>
  <si>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</si>
  <si>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</si>
  <si>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</si>
  <si>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</si>
  <si>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</si>
  <si>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</si>
  <si>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</si>
  <si>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</si>
  <si>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</si>
  <si>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</si>
  <si>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</si>
  <si>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</si>
  <si>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</si>
  <si>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</si>
  <si>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</si>
  <si>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</si>
  <si>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</si>
  <si>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</si>
  <si>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</si>
  <si>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</si>
  <si>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</si>
  <si>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</si>
  <si>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</si>
  <si>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</si>
  <si>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</si>
  <si>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</si>
  <si>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</si>
  <si>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</si>
  <si>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</si>
  <si>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</si>
  <si>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</si>
  <si>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</si>
  <si>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</si>
  <si>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</si>
  <si>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</si>
  <si>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</si>
  <si>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</si>
  <si>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</si>
  <si>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</si>
  <si>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</si>
  <si>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</si>
  <si>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</si>
  <si>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</si>
  <si>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</si>
  <si>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</si>
  <si>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</si>
  <si>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</si>
  <si>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</si>
  <si>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</si>
  <si>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</si>
  <si>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</si>
  <si>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</si>
  <si>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</si>
  <si>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</si>
  <si>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</si>
  <si>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</si>
  <si>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</si>
  <si>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</si>
  <si>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</si>
  <si>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</si>
  <si>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</si>
  <si>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</si>
  <si>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</si>
  <si>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</si>
  <si>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</si>
  <si>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</si>
  <si>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</si>
  <si>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</si>
  <si>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</si>
  <si>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</si>
  <si>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</si>
  <si>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</si>
  <si>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</si>
  <si>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</si>
  <si>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</si>
  <si>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</si>
  <si>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</si>
  <si>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</si>
  <si>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</si>
  <si>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</si>
  <si>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</si>
  <si>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</si>
  <si>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</si>
  <si>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</si>
  <si>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</si>
  <si>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</si>
  <si>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</si>
  <si>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</si>
  <si>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</si>
  <si>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</si>
  <si>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</si>
  <si>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</si>
  <si>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</si>
  <si>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</si>
  <si>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</si>
  <si>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</si>
  <si>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</si>
  <si>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</si>
  <si>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</si>
  <si>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</si>
  <si>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</si>
  <si>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</si>
  <si>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</si>
  <si>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</si>
  <si>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</si>
  <si>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</si>
  <si>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</si>
  <si>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</si>
  <si>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</si>
  <si>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</si>
  <si>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</si>
  <si>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</si>
  <si>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</si>
  <si>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</si>
  <si>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</si>
  <si>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</si>
  <si>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</si>
  <si>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</si>
  <si>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</si>
  <si>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</si>
  <si>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</si>
  <si>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</si>
  <si>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</si>
  <si>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</si>
  <si>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</si>
  <si>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</si>
  <si>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</si>
  <si>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</si>
  <si>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</si>
  <si>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</si>
  <si>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</si>
  <si>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</si>
  <si>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</si>
  <si>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</si>
  <si>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</si>
  <si>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</si>
  <si>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</si>
  <si>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</si>
  <si>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</si>
  <si>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</si>
  <si>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</si>
  <si>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</si>
  <si>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</si>
  <si>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</si>
  <si>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</si>
  <si>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</si>
  <si>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</si>
  <si>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</si>
  <si>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</si>
  <si>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</si>
  <si>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</si>
  <si>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</si>
  <si>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</si>
  <si>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</si>
  <si>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</si>
  <si>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</si>
  <si>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</si>
  <si>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</si>
  <si>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</si>
  <si>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</si>
  <si>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</si>
  <si>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</si>
  <si>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</si>
  <si>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</si>
  <si>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</si>
  <si>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</si>
  <si>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</si>
  <si>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</si>
  <si>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</si>
  <si>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</si>
  <si>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</si>
  <si>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</si>
  <si>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</si>
  <si>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</si>
  <si>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</si>
  <si>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</si>
  <si>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</si>
  <si>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</si>
  <si>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</si>
  <si>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</si>
  <si>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</si>
  <si>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</si>
  <si>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</si>
  <si>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</si>
  <si>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</si>
  <si>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</si>
  <si>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</si>
  <si>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</si>
  <si>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</si>
  <si>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</si>
  <si>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</si>
  <si>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</si>
  <si>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</si>
  <si>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</si>
  <si>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</si>
  <si>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</si>
  <si>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</si>
  <si>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</si>
  <si>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</si>
  <si>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</si>
  <si>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</si>
  <si>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</si>
  <si>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</si>
  <si>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</si>
  <si>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</si>
  <si>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</si>
  <si>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</si>
  <si>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</si>
  <si>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</si>
  <si>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</si>
  <si>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</si>
  <si>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</si>
  <si>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</si>
  <si>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</si>
  <si>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</si>
  <si>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</si>
  <si>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</si>
  <si>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</si>
  <si>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</si>
  <si>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</si>
  <si>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</si>
  <si>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</si>
  <si>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</si>
  <si>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</si>
  <si>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</si>
  <si>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</si>
  <si>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</si>
  <si>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</si>
  <si>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</si>
  <si>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</si>
  <si>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</si>
  <si>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</si>
  <si>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</si>
  <si>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</si>
  <si>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</si>
  <si>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</si>
  <si>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</si>
  <si>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</si>
  <si>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</si>
  <si>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</si>
  <si>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</si>
  <si>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</si>
  <si>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</si>
  <si>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</si>
  <si>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</si>
  <si>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</si>
  <si>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</si>
  <si>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</si>
  <si>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</si>
  <si>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</si>
  <si>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</si>
  <si>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</si>
  <si>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</si>
  <si>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</si>
  <si>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</si>
  <si>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</si>
  <si>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</si>
  <si>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</si>
  <si>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</si>
  <si>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</si>
  <si>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</si>
  <si>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</si>
  <si>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</si>
  <si>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</si>
  <si>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</si>
  <si>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</si>
  <si>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</si>
  <si>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</si>
  <si>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</si>
  <si>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</si>
  <si>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</si>
  <si>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</si>
  <si>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</si>
  <si>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</si>
  <si>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</si>
  <si>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</si>
  <si>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</si>
  <si>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</si>
  <si>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</si>
  <si>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</si>
  <si>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</si>
  <si>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</si>
  <si>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</si>
  <si>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</si>
  <si>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</si>
  <si>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</si>
  <si>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</si>
  <si>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</si>
  <si>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</si>
  <si>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</si>
  <si>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</si>
  <si>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</si>
  <si>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</si>
  <si>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</si>
  <si>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</si>
  <si>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</si>
  <si>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</si>
  <si>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</si>
  <si>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</si>
  <si>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</si>
  <si>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</si>
  <si>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</si>
  <si>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</si>
  <si>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</si>
  <si>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</si>
  <si>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</si>
  <si>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</si>
  <si>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</si>
  <si>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</si>
  <si>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</si>
  <si>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</si>
  <si>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</si>
  <si>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</si>
  <si>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</si>
  <si>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</si>
  <si>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</si>
  <si>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</si>
  <si>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</si>
  <si>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</si>
  <si>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</si>
  <si>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</si>
  <si>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</si>
  <si>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</si>
  <si>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</si>
  <si>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</si>
  <si>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</si>
  <si>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</si>
  <si>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</si>
  <si>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</si>
  <si>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</si>
  <si>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</si>
  <si>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</si>
  <si>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</si>
  <si>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</si>
  <si>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</si>
  <si>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</si>
  <si>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</si>
  <si>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</si>
  <si>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</si>
  <si>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</si>
  <si>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</si>
  <si>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</si>
  <si>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</si>
  <si>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</si>
  <si>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</si>
  <si>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</si>
  <si>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</si>
  <si>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</si>
  <si>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</si>
  <si>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</si>
  <si>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</si>
  <si>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</si>
  <si>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</si>
  <si>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</si>
  <si>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</si>
  <si>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</si>
  <si>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</si>
  <si>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</si>
  <si>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</si>
  <si>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</si>
  <si>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</si>
  <si>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</si>
  <si>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</si>
  <si>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</si>
  <si>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</si>
  <si>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</si>
  <si>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</si>
  <si>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</si>
  <si>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</si>
  <si>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</si>
  <si>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</si>
  <si>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</si>
  <si>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</si>
  <si>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</si>
  <si>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</si>
  <si>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</si>
  <si>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</si>
  <si>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</si>
  <si>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</si>
  <si>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</si>
  <si>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</si>
  <si>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</si>
  <si>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</si>
  <si>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</si>
  <si>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</si>
  <si>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</si>
  <si>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</si>
  <si>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</si>
  <si>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</si>
  <si>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</si>
  <si>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</si>
  <si>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</si>
  <si>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</si>
  <si>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</si>
  <si>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</si>
  <si>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</si>
  <si>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</si>
  <si>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</si>
  <si>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</si>
  <si>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</si>
  <si>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</si>
  <si>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</si>
  <si>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</si>
  <si>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</si>
  <si>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</si>
  <si>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</si>
  <si>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</si>
  <si>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</si>
  <si>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</si>
  <si>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</si>
  <si>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</si>
  <si>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</si>
  <si>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</si>
  <si>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</si>
  <si>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</si>
  <si>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</si>
  <si>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</si>
  <si>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</si>
  <si>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</si>
  <si>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</si>
  <si>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</si>
  <si>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</si>
  <si>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</si>
  <si>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</si>
  <si>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</si>
  <si>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</si>
  <si>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</si>
  <si>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</si>
  <si>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</si>
  <si>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</si>
  <si>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</si>
  <si>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</si>
  <si>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</si>
  <si>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</si>
  <si>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</si>
  <si>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</si>
  <si>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</si>
  <si>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</si>
  <si>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</si>
  <si>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</si>
  <si>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</si>
  <si>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</si>
  <si>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</si>
  <si>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</si>
  <si>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</si>
  <si>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</si>
  <si>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</si>
  <si>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</si>
  <si>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</si>
  <si>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</si>
  <si>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</si>
  <si>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</si>
  <si>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</si>
  <si>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</si>
  <si>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</si>
  <si>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</si>
  <si>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</si>
  <si>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</si>
  <si>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</si>
  <si>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</si>
  <si>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</si>
  <si>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</si>
  <si>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</si>
  <si>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</si>
  <si>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</si>
  <si>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</si>
  <si>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</si>
  <si>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</si>
  <si>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</si>
  <si>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</si>
  <si>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</si>
  <si>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</si>
  <si>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</si>
  <si>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</si>
  <si>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</si>
  <si>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</si>
  <si>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</si>
  <si>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</si>
  <si>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</si>
  <si>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</si>
  <si>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</si>
  <si>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</si>
  <si>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</si>
  <si>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</si>
  <si>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</si>
  <si>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</si>
  <si>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</si>
  <si>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</si>
  <si>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</si>
  <si>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</si>
  <si>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</si>
  <si>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</si>
  <si>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</si>
  <si>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</si>
  <si>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</si>
  <si>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</si>
  <si>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</si>
  <si>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</si>
  <si>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</si>
  <si>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</si>
  <si>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</si>
  <si>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</si>
  <si>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</si>
  <si>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</si>
  <si>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</si>
  <si>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</si>
  <si>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</si>
  <si>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</si>
  <si>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</si>
  <si>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</si>
  <si>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</si>
  <si>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</si>
  <si>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</si>
  <si>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</si>
  <si>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</si>
  <si>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</si>
  <si>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</si>
  <si>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</si>
  <si>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</si>
  <si>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</si>
  <si>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</si>
  <si>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</si>
  <si>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</si>
  <si>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</si>
  <si>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</si>
  <si>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</si>
  <si>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</si>
  <si>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</si>
  <si>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</si>
  <si>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</si>
  <si>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</si>
  <si>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</si>
  <si>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</si>
  <si>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</si>
  <si>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</si>
  <si>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</si>
  <si>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</si>
  <si>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</si>
  <si>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</si>
  <si>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</si>
  <si>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</si>
  <si>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</si>
  <si>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</si>
  <si>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</si>
  <si>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</si>
  <si>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</si>
  <si>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</si>
  <si>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</si>
  <si>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</si>
  <si>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</si>
  <si>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</si>
  <si>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</si>
  <si>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</si>
  <si>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</si>
  <si>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</si>
  <si>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</si>
  <si>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</si>
  <si>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</si>
  <si>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</si>
  <si>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</si>
  <si>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</si>
  <si>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</si>
  <si>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</si>
  <si>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</si>
  <si>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</si>
  <si>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</si>
  <si>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</si>
  <si>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</si>
  <si>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</si>
  <si>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</si>
  <si>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</si>
  <si>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</si>
  <si>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</si>
  <si>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</si>
  <si>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</si>
  <si>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</si>
  <si>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</si>
  <si>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</si>
  <si>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</si>
  <si>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</si>
  <si>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</si>
  <si>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</si>
  <si>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</si>
  <si>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</si>
  <si>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</si>
  <si>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</si>
  <si>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</si>
  <si>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</si>
  <si>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</si>
  <si>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</si>
  <si>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</si>
  <si>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</si>
  <si>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</si>
  <si>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</si>
  <si>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</si>
  <si>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</si>
  <si>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</si>
  <si>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</si>
  <si>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</si>
  <si>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</si>
  <si>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</si>
  <si>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</si>
  <si>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</si>
  <si>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</si>
  <si>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</si>
  <si>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</si>
  <si>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</si>
  <si>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</si>
  <si>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</si>
  <si>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</si>
  <si>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</si>
  <si>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</si>
  <si>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</si>
  <si>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</si>
  <si>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</si>
  <si>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</si>
  <si>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</si>
  <si>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</si>
  <si>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</si>
  <si>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</si>
  <si>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</si>
  <si>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</si>
  <si>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</si>
  <si>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</si>
  <si>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</si>
  <si>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</si>
  <si>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</si>
  <si>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</si>
  <si>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</si>
  <si>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</si>
  <si>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</si>
  <si>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</si>
  <si>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</si>
  <si>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</si>
  <si>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</si>
  <si>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</si>
  <si>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</si>
  <si>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</si>
  <si>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</si>
  <si>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</si>
  <si>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</si>
  <si>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</si>
  <si>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</si>
  <si>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</si>
  <si>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</si>
  <si>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</si>
  <si>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</si>
  <si>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</si>
  <si>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</si>
  <si>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</si>
  <si>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</si>
  <si>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</si>
  <si>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</si>
  <si>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</si>
  <si>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</si>
  <si>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</si>
  <si>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</si>
  <si>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</si>
  <si>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</si>
  <si>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</si>
  <si>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</si>
  <si>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</si>
  <si>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</si>
  <si>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</si>
  <si>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</si>
  <si>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</si>
  <si>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</si>
  <si>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</si>
  <si>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</si>
  <si>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</si>
  <si>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</si>
  <si>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</si>
  <si>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</si>
  <si>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</si>
  <si>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</si>
  <si>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</si>
  <si>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</si>
  <si>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</si>
  <si>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</si>
  <si>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</si>
  <si>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</si>
  <si>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</si>
  <si>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</si>
  <si>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</si>
  <si>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</si>
  <si>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</si>
  <si>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</si>
  <si>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</si>
  <si>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</si>
  <si>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</si>
  <si>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</si>
  <si>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</si>
  <si>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</si>
  <si>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</si>
  <si>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</si>
  <si>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</si>
  <si>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</si>
  <si>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</si>
  <si>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</si>
  <si>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</si>
  <si>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</si>
  <si>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</si>
  <si>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</si>
  <si>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</si>
  <si>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</si>
  <si>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</si>
  <si>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</si>
  <si>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</si>
  <si>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</si>
  <si>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</si>
  <si>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</si>
  <si>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</si>
  <si>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</si>
  <si>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</si>
  <si>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</si>
  <si>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</si>
  <si>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</si>
  <si>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</si>
  <si>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</si>
  <si>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</si>
  <si>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</si>
  <si>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</si>
  <si>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</si>
  <si>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</si>
  <si>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</si>
  <si>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</si>
  <si>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</si>
  <si>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</si>
  <si>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</si>
  <si>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</si>
  <si>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</si>
  <si>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</si>
  <si>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</si>
  <si>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</si>
  <si>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</si>
  <si>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</si>
  <si>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</si>
  <si>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</si>
  <si>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</si>
  <si>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</si>
  <si>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</si>
  <si>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</si>
  <si>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</si>
  <si>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</si>
  <si>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</si>
  <si>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</si>
  <si>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</si>
  <si>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</si>
  <si>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</si>
  <si>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</si>
  <si>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</si>
  <si>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</si>
  <si>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</si>
  <si>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</si>
  <si>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</si>
  <si>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</si>
  <si>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</si>
  <si>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</si>
  <si>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</si>
  <si>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</si>
  <si>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</si>
  <si>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</si>
  <si>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</si>
  <si>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</si>
  <si>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</si>
  <si>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</si>
  <si>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</si>
  <si>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</si>
  <si>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</si>
  <si>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</si>
  <si>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</si>
  <si>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</si>
  <si>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</si>
  <si>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</si>
  <si>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</si>
  <si>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</si>
  <si>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</si>
  <si>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</si>
  <si>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</si>
  <si>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</si>
  <si>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</si>
  <si>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</si>
  <si>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</si>
  <si>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</si>
  <si>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</si>
  <si>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</si>
  <si>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</si>
  <si>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</si>
  <si>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</si>
  <si>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</si>
  <si>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</si>
  <si>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</si>
  <si>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</si>
  <si>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</si>
  <si>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</si>
  <si>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</si>
  <si>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</si>
  <si>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</si>
  <si>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</si>
  <si>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</si>
  <si>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</si>
  <si>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</si>
  <si>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</si>
  <si>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</si>
  <si>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</si>
  <si>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</si>
  <si>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</si>
  <si>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</si>
  <si>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</si>
  <si>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</si>
  <si>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</si>
  <si>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</si>
  <si>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</si>
  <si>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</si>
  <si>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</si>
  <si>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</si>
  <si>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</si>
  <si>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</si>
  <si>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</si>
  <si>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</si>
  <si>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</si>
  <si>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</si>
  <si>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</si>
  <si>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</si>
  <si>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</si>
  <si>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</si>
  <si>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</si>
  <si>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</si>
  <si>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</si>
  <si>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</si>
  <si>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</si>
  <si>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</si>
  <si>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</si>
  <si>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</si>
  <si>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</si>
  <si>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</si>
  <si>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</si>
  <si>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</si>
  <si>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</si>
  <si>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</si>
  <si>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</si>
  <si>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</si>
  <si>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</si>
  <si>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</si>
  <si>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</si>
  <si>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</si>
  <si>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</si>
  <si>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</si>
  <si>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</si>
  <si>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</si>
  <si>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</si>
  <si>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</si>
  <si>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</si>
  <si>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</si>
  <si>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</si>
  <si>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</si>
  <si>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</si>
  <si>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</si>
  <si>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</si>
  <si>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</si>
  <si>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</si>
  <si>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</si>
  <si>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</si>
  <si>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</si>
  <si>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</si>
  <si>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</si>
  <si>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</si>
  <si>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</si>
  <si>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</si>
  <si>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</si>
  <si>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</si>
  <si>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</si>
  <si>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</si>
  <si>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</si>
  <si>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</si>
  <si>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</si>
  <si>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</si>
  <si>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</si>
  <si>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</si>
  <si>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</si>
  <si>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</si>
  <si>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</si>
  <si>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</si>
  <si>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</si>
  <si>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</si>
  <si>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</si>
  <si>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</si>
  <si>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</si>
  <si>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</si>
  <si>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</si>
  <si>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</si>
  <si>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</si>
  <si>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</si>
  <si>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</si>
  <si>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</si>
  <si>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</si>
  <si>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</si>
  <si>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</si>
  <si>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</si>
  <si>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</si>
  <si>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</si>
  <si>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</si>
  <si>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</si>
  <si>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</si>
  <si>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</si>
  <si>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</si>
  <si>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</si>
  <si>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</si>
  <si>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</si>
  <si>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</si>
  <si>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</si>
  <si>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</si>
  <si>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</si>
  <si>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</si>
  <si>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</si>
  <si>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</si>
  <si>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</si>
  <si>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</si>
  <si>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</si>
  <si>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</si>
  <si>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</si>
  <si>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</si>
  <si>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</si>
  <si>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</si>
  <si>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</si>
  <si>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</si>
  <si>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</si>
  <si>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</si>
  <si>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</si>
  <si>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</si>
  <si>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</si>
  <si>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</si>
  <si>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</si>
  <si>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</si>
  <si>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</si>
  <si>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</si>
  <si>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</si>
  <si>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</si>
  <si>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</si>
  <si>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</si>
  <si>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</si>
  <si>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</si>
  <si>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</si>
  <si>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</si>
  <si>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</si>
  <si>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</si>
  <si>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</si>
  <si>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</si>
  <si>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</si>
  <si>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</si>
  <si>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</si>
  <si>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</si>
  <si>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</si>
  <si>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</si>
  <si>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</si>
  <si>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</si>
  <si>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</si>
  <si>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</si>
  <si>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</si>
  <si>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</si>
  <si>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</si>
  <si>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</si>
  <si>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</si>
  <si>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</si>
  <si>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</si>
  <si>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</si>
  <si>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</si>
  <si>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</si>
  <si>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</si>
  <si>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</si>
  <si>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</si>
  <si>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</si>
  <si>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</si>
  <si>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</si>
  <si>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</si>
  <si>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</si>
  <si>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</si>
  <si>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</si>
  <si>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</si>
  <si>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</si>
  <si>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</si>
  <si>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</si>
  <si>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</si>
  <si>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</si>
  <si>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</si>
  <si>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</si>
  <si>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</si>
  <si>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</si>
  <si>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</si>
  <si>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</si>
  <si>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</si>
  <si>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</si>
  <si>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</si>
  <si>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</si>
  <si>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</si>
  <si>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</si>
  <si>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</si>
  <si>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</si>
  <si>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</si>
  <si>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</si>
  <si>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</si>
  <si>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</si>
  <si>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</si>
  <si>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</si>
  <si>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</si>
  <si>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</si>
  <si>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</si>
  <si>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</si>
  <si>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</si>
  <si>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</si>
  <si>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</si>
  <si>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</si>
  <si>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</si>
  <si>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</si>
  <si>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</si>
  <si>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</si>
  <si>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</si>
  <si>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</si>
  <si>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</si>
  <si>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</si>
  <si>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</si>
  <si>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</si>
  <si>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</si>
  <si>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</si>
  <si>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</si>
  <si>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</si>
  <si>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</si>
  <si>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</si>
  <si>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</si>
  <si>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</si>
  <si>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</si>
  <si>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</si>
  <si>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</si>
  <si>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</si>
  <si>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</si>
  <si>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</si>
  <si>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</si>
  <si>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</si>
  <si>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</si>
  <si>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</si>
  <si>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</si>
  <si>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</si>
  <si>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</si>
  <si>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</si>
  <si>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</si>
  <si>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</si>
  <si>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</si>
  <si>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</si>
  <si>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</si>
  <si>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</si>
  <si>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</si>
  <si>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</si>
  <si>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</si>
  <si>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</si>
  <si>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</si>
  <si>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</si>
  <si>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</si>
  <si>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</si>
  <si>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</si>
  <si>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</si>
  <si>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</si>
  <si>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</si>
  <si>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</si>
  <si>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</si>
  <si>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</si>
  <si>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</si>
  <si>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</si>
  <si>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</si>
  <si>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</si>
  <si>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</si>
  <si>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</si>
  <si>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</si>
  <si>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</si>
  <si>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</si>
  <si>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</si>
  <si>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</si>
  <si>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</si>
  <si>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</si>
  <si>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</si>
  <si>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</si>
  <si>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</si>
  <si>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</si>
  <si>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</si>
  <si>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</si>
  <si>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</si>
  <si>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</si>
  <si>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</si>
  <si>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</si>
  <si>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</si>
  <si>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</si>
  <si>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</si>
  <si>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</si>
  <si>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</si>
  <si>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</si>
  <si>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</si>
  <si>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</si>
  <si>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</si>
  <si>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</si>
  <si>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</si>
  <si>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</si>
  <si>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</si>
  <si>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</si>
  <si>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</si>
  <si>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</si>
  <si>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</si>
  <si>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</si>
  <si>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</si>
  <si>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</si>
  <si>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</si>
  <si>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</si>
  <si>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</si>
  <si>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</si>
  <si>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</si>
  <si>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</si>
  <si>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</si>
  <si>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</si>
  <si>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</si>
  <si>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</si>
  <si>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</si>
  <si>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</si>
  <si>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</si>
  <si>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</si>
  <si>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</si>
  <si>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</si>
  <si>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</si>
  <si>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</si>
  <si>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</si>
  <si>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</si>
  <si>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</si>
  <si>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</si>
  <si>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</si>
  <si>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</si>
  <si>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</si>
  <si>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</si>
  <si>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</si>
  <si>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</si>
  <si>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</si>
  <si>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</si>
  <si>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</si>
  <si>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</si>
  <si>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</si>
  <si>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</si>
  <si>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</si>
  <si>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</si>
  <si>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</si>
  <si>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</si>
  <si>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</si>
  <si>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</si>
  <si>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</si>
  <si>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</si>
  <si>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</si>
  <si>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</si>
  <si>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</si>
  <si>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</si>
  <si>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</si>
  <si>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</si>
  <si>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</si>
  <si>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</si>
  <si>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</si>
  <si>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</si>
  <si>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</si>
  <si>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</si>
  <si>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</si>
  <si>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</si>
  <si>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</si>
  <si>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</si>
  <si>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</si>
  <si>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</si>
  <si>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</si>
  <si>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</si>
  <si>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</si>
  <si>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</si>
  <si>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</si>
  <si>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</si>
  <si>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</si>
  <si>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</si>
  <si>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</si>
  <si>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</si>
  <si>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</si>
  <si>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</si>
  <si>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</si>
  <si>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</si>
  <si>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</si>
  <si>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</si>
  <si>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</si>
  <si>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</si>
  <si>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</si>
  <si>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</si>
  <si>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</si>
  <si>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</si>
  <si>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</si>
  <si>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</si>
  <si>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</si>
  <si>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</si>
  <si>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</si>
  <si>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</si>
  <si>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</si>
  <si>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</si>
  <si>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</si>
  <si>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</si>
  <si>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</si>
  <si>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</si>
  <si>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</si>
  <si>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</si>
  <si>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</si>
  <si>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</si>
  <si>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</si>
  <si>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</si>
  <si>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</si>
  <si>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</si>
  <si>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</si>
  <si>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</si>
  <si>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</si>
  <si>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</si>
  <si>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</si>
  <si>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</si>
  <si>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</si>
  <si>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</si>
  <si>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</si>
  <si>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</si>
  <si>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</si>
  <si>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</si>
  <si>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</si>
  <si>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</si>
  <si>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</si>
  <si>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</si>
  <si>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</si>
  <si>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</si>
  <si>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</si>
  <si>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</si>
  <si>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</si>
  <si>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</si>
  <si>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</si>
  <si>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</si>
  <si>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</si>
  <si>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</si>
  <si>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</si>
  <si>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</si>
  <si>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</si>
  <si>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</si>
  <si>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</si>
  <si>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</si>
  <si>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</si>
  <si>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</si>
  <si>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</si>
  <si>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</si>
  <si>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</si>
  <si>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</si>
  <si>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</si>
  <si>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</si>
  <si>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</si>
  <si>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</si>
  <si>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</si>
  <si>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</si>
  <si>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</si>
  <si>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</si>
  <si>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</si>
  <si>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</si>
  <si>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</si>
  <si>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</si>
  <si>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</si>
  <si>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</si>
  <si>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</si>
  <si>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</si>
  <si>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</si>
  <si>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</si>
  <si>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</si>
  <si>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</si>
  <si>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</si>
  <si>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</si>
  <si>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</si>
  <si>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</si>
  <si>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</si>
  <si>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</si>
  <si>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</si>
  <si>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</si>
  <si>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</si>
  <si>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</si>
  <si>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</si>
  <si>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</si>
  <si>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</si>
  <si>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</si>
  <si>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</si>
  <si>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</si>
  <si>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</si>
  <si>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</si>
  <si>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</si>
  <si>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</si>
  <si>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</si>
  <si>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</si>
  <si>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</si>
  <si>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</si>
  <si>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</si>
  <si>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</si>
  <si>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</si>
  <si>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</si>
  <si>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</si>
  <si>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</si>
  <si>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</si>
  <si>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</si>
  <si>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</si>
  <si>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</si>
  <si>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</si>
  <si>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</si>
  <si>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</si>
  <si>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</si>
  <si>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</si>
  <si>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</si>
  <si>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</si>
  <si>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</si>
  <si>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</si>
  <si>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</si>
  <si>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</si>
  <si>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</si>
  <si>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</si>
  <si>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</si>
  <si>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</si>
  <si>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</si>
  <si>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</si>
  <si>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</si>
  <si>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</si>
  <si>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</si>
  <si>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</si>
  <si>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</si>
  <si>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</si>
  <si>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</si>
  <si>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</si>
  <si>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</si>
  <si>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</si>
  <si>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</si>
  <si>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</si>
  <si>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</si>
  <si>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</si>
  <si>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</si>
  <si>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</si>
  <si>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</si>
  <si>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</si>
  <si>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</si>
  <si>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</si>
  <si>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</si>
  <si>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</si>
  <si>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</si>
  <si>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</si>
  <si>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</si>
  <si>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</si>
  <si>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</si>
  <si>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</si>
  <si>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</si>
  <si>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</si>
  <si>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</si>
  <si>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</si>
  <si>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</si>
  <si>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</si>
  <si>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</si>
  <si>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</si>
  <si>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</si>
  <si>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</si>
  <si>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</si>
  <si>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</si>
  <si>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</si>
  <si>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</si>
  <si>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</si>
  <si>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</si>
  <si>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</si>
  <si>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</si>
  <si>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</si>
  <si>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</si>
  <si>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</si>
  <si>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</si>
  <si>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</si>
  <si>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</si>
  <si>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</si>
  <si>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</si>
  <si>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</si>
  <si>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</si>
  <si>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</si>
  <si>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</si>
  <si>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</si>
  <si>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</si>
  <si>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</si>
  <si>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</si>
  <si>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</si>
  <si>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</si>
  <si>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</si>
  <si>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</si>
  <si>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</si>
  <si>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</si>
  <si>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</si>
  <si>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</si>
  <si>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</si>
  <si>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</si>
  <si>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</si>
  <si>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</si>
  <si>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</si>
  <si>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</si>
  <si>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</si>
  <si>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</si>
  <si>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</si>
  <si>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</si>
  <si>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</si>
  <si>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</si>
  <si>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</si>
  <si>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</si>
  <si>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</si>
  <si>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</si>
  <si>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</si>
  <si>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</si>
  <si>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</si>
  <si>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</si>
  <si>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</si>
  <si>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</si>
  <si>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</si>
  <si>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</si>
  <si>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</si>
  <si>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</si>
  <si>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</si>
  <si>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</si>
  <si>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</si>
  <si>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</si>
  <si>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</si>
  <si>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</si>
  <si>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</si>
  <si>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</si>
  <si>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</si>
  <si>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</si>
  <si>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</si>
  <si>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</si>
  <si>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</si>
  <si>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</si>
  <si>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</si>
  <si>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</si>
  <si>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</si>
  <si>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</si>
  <si>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</si>
  <si>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</si>
  <si>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</si>
  <si>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</si>
  <si>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</si>
  <si>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</si>
  <si>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</si>
  <si>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</si>
  <si>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</si>
  <si>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</si>
  <si>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</si>
  <si>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</si>
  <si>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</si>
  <si>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</si>
  <si>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</si>
  <si>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</si>
  <si>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</si>
  <si>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</si>
  <si>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</si>
  <si>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</si>
  <si>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</si>
  <si>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</si>
  <si>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</si>
  <si>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</si>
  <si>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</si>
  <si>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</si>
  <si>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</si>
  <si>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</si>
  <si>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</si>
  <si>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</si>
  <si>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</si>
  <si>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</si>
  <si>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</si>
  <si>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</si>
  <si>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</si>
  <si>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</si>
  <si>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</si>
  <si>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</si>
  <si>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</si>
  <si>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</si>
  <si>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</si>
  <si>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</si>
  <si>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</si>
  <si>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</si>
  <si>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</si>
  <si>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</si>
  <si>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</si>
  <si>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</si>
  <si>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</si>
  <si>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</si>
  <si>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</si>
  <si>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</si>
  <si>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</si>
  <si>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</si>
  <si>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</si>
  <si>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</si>
  <si>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</si>
  <si>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</si>
  <si>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</si>
  <si>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</si>
  <si>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</si>
  <si>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</si>
  <si>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</si>
  <si>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</si>
  <si>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</si>
  <si>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</si>
  <si>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</si>
  <si>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</si>
  <si>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</si>
  <si>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</si>
  <si>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</si>
  <si>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</si>
  <si>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</si>
  <si>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</si>
  <si>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</si>
  <si>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</si>
  <si>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</si>
  <si>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</si>
  <si>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</si>
  <si>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</si>
  <si>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</si>
  <si>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</si>
  <si>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</si>
  <si>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</si>
  <si>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</si>
  <si>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</si>
  <si>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</si>
  <si>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</si>
  <si>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</si>
  <si>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</si>
  <si>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</si>
  <si>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</si>
  <si>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</si>
  <si>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</si>
  <si>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</si>
  <si>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</si>
  <si>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</si>
  <si>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</si>
  <si>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</si>
  <si>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</si>
  <si>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</si>
  <si>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</si>
  <si>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</si>
  <si>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</si>
  <si>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</si>
  <si>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</si>
  <si>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</si>
  <si>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</si>
  <si>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</si>
  <si>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</si>
  <si>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</si>
  <si>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</si>
  <si>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</si>
  <si>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</si>
  <si>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</si>
  <si>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</si>
  <si>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</si>
  <si>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</si>
  <si>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</si>
  <si>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</si>
  <si>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</si>
  <si>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</si>
  <si>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</si>
  <si>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</si>
  <si>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</si>
  <si>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</si>
  <si>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</si>
  <si>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</si>
  <si>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</si>
  <si>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</si>
  <si>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</si>
  <si>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</si>
  <si>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</si>
  <si>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</si>
  <si>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</si>
  <si>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</si>
  <si>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</si>
  <si>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</si>
  <si>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</si>
  <si>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</si>
  <si>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</si>
  <si>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</si>
  <si>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</si>
  <si>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</si>
  <si>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</si>
  <si>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</si>
  <si>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</si>
  <si>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</si>
  <si>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</si>
  <si>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</si>
  <si>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</si>
  <si>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</si>
  <si>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</si>
  <si>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</si>
  <si>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</si>
  <si>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</si>
  <si>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</si>
  <si>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</si>
  <si>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</si>
  <si>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</si>
  <si>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</si>
  <si>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</si>
  <si>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</si>
  <si>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</si>
  <si>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</si>
  <si>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</si>
  <si>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</si>
  <si>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</si>
  <si>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</si>
  <si>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</si>
  <si>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</si>
  <si>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</si>
  <si>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</si>
  <si>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</si>
  <si>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</si>
  <si>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</si>
  <si>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</si>
  <si>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</si>
  <si>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</si>
  <si>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</si>
  <si>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</si>
  <si>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</si>
  <si>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</si>
  <si>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</si>
  <si>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</si>
  <si>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</si>
  <si>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</si>
  <si>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</si>
  <si>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</si>
  <si>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</si>
  <si>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</si>
  <si>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</si>
  <si>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</si>
  <si>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</si>
  <si>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</si>
  <si>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</si>
  <si>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</si>
  <si>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</si>
  <si>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</si>
  <si>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</si>
  <si>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</si>
  <si>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</si>
  <si>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</si>
  <si>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</si>
  <si>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</si>
  <si>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</si>
  <si>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</si>
  <si>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</si>
  <si>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</si>
  <si>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</si>
  <si>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</si>
  <si>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</si>
  <si>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</si>
  <si>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</si>
  <si>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</si>
  <si>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</si>
  <si>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</si>
  <si>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</si>
  <si>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</si>
  <si>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</si>
  <si>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</si>
  <si>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</si>
  <si>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</si>
  <si>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</si>
  <si>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</si>
  <si>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</si>
  <si>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</si>
  <si>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</si>
  <si>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</si>
  <si>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</si>
  <si>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</si>
  <si>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</si>
  <si>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</si>
  <si>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</si>
  <si>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</si>
  <si>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</si>
  <si>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</si>
  <si>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</si>
  <si>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</si>
  <si>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</si>
  <si>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</si>
  <si>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</si>
  <si>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</si>
  <si>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</si>
  <si>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</si>
  <si>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</si>
  <si>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</si>
  <si>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</si>
  <si>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</si>
  <si>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</si>
  <si>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</si>
  <si>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</si>
  <si>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</si>
  <si>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</si>
  <si>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</si>
  <si>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</si>
  <si>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</si>
  <si>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</si>
  <si>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</si>
  <si>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</si>
  <si>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</si>
  <si>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</si>
  <si>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</si>
  <si>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</si>
  <si>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</si>
  <si>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</si>
  <si>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</si>
  <si>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</si>
  <si>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</si>
  <si>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</si>
  <si>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</si>
  <si>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</si>
  <si>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</si>
  <si>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</si>
  <si>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</si>
  <si>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</si>
  <si>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</si>
  <si>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</si>
  <si>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</si>
  <si>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</si>
  <si>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</si>
  <si>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</si>
  <si>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</si>
  <si>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</si>
  <si>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</si>
  <si>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</si>
  <si>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</si>
  <si>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</si>
  <si>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</si>
  <si>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</si>
  <si>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</si>
  <si>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</si>
  <si>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</si>
  <si>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</si>
  <si>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</si>
  <si>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</si>
  <si>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</si>
  <si>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</si>
  <si>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</si>
  <si>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</si>
  <si>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</si>
  <si>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</si>
  <si>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</si>
  <si>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</si>
  <si>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</si>
  <si>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</si>
  <si>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</si>
  <si>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</si>
  <si>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</si>
  <si>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</si>
  <si>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</si>
  <si>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</si>
  <si>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</si>
  <si>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</si>
  <si>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</si>
  <si>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</si>
  <si>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</si>
  <si>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</si>
  <si>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</si>
  <si>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</si>
  <si>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</si>
  <si>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</si>
  <si>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</si>
  <si>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</si>
  <si>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</si>
  <si>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</si>
  <si>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</si>
  <si>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</si>
  <si>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</si>
  <si>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</si>
  <si>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</si>
  <si>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</si>
  <si>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</si>
  <si>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</si>
  <si>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</si>
  <si>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</si>
  <si>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</si>
  <si>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</si>
  <si>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</si>
  <si>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</si>
  <si>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</si>
  <si>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</si>
  <si>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</si>
  <si>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</si>
  <si>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</si>
  <si>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</si>
  <si>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</si>
  <si>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</si>
  <si>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</si>
  <si>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</si>
  <si>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</si>
  <si>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</si>
  <si>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</si>
  <si>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</si>
  <si>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</si>
  <si>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</si>
  <si>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</si>
  <si>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</si>
  <si>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</si>
  <si>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</si>
  <si>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</si>
  <si>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</si>
  <si>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</si>
  <si>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</si>
  <si>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</si>
  <si>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</si>
  <si>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</si>
  <si>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</si>
  <si>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</si>
  <si>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</si>
  <si>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</si>
  <si>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</si>
  <si>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</si>
  <si>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</si>
  <si>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</si>
  <si>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</si>
  <si>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</si>
  <si>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</si>
  <si>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</si>
  <si>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</si>
  <si>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</si>
  <si>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</si>
  <si>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</si>
  <si>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</si>
  <si>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</si>
  <si>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</si>
  <si>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</si>
  <si>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</si>
  <si>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</si>
  <si>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</si>
  <si>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</si>
  <si>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</si>
  <si>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</si>
  <si>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</si>
  <si>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</si>
  <si>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</si>
  <si>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</si>
  <si>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</si>
  <si>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</si>
  <si>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</si>
  <si>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</si>
  <si>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</si>
  <si>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</si>
  <si>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</si>
  <si>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</si>
  <si>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</si>
  <si>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</si>
  <si>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</si>
  <si>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</si>
  <si>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</si>
  <si>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</si>
  <si>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</si>
  <si>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</si>
  <si>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</si>
  <si>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</si>
  <si>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</si>
  <si>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</si>
  <si>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</si>
  <si>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</si>
  <si>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</si>
  <si>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</si>
  <si>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</si>
  <si>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</si>
  <si>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</si>
  <si>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</si>
  <si>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</si>
  <si>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</si>
  <si>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</si>
  <si>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</si>
  <si>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</si>
  <si>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</si>
  <si>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</si>
  <si>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</si>
  <si>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</si>
  <si>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</si>
  <si>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</si>
  <si>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</si>
  <si>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</si>
  <si>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</si>
  <si>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</si>
  <si>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</si>
  <si>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</si>
  <si>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</si>
  <si>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</si>
  <si>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</si>
  <si>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</si>
  <si>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</si>
  <si>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</si>
  <si>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</si>
  <si>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</si>
  <si>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</si>
  <si>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</si>
  <si>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</si>
  <si>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</si>
  <si>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</si>
  <si>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</si>
  <si>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</si>
  <si>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</si>
  <si>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</si>
  <si>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</si>
  <si>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</si>
  <si>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</si>
  <si>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</si>
  <si>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</si>
  <si>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</si>
  <si>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</si>
  <si>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</si>
  <si>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</si>
  <si>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</si>
  <si>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</si>
  <si>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</si>
  <si>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</si>
  <si>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</si>
  <si>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</si>
  <si>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</si>
  <si>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</si>
  <si>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</si>
  <si>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</si>
  <si>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</si>
  <si>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</si>
  <si>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</si>
  <si>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</si>
  <si>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</si>
  <si>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</si>
  <si>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</si>
  <si>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</si>
  <si>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</si>
  <si>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</si>
  <si>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</si>
  <si>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</si>
  <si>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</si>
  <si>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</si>
  <si>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</si>
  <si>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</si>
  <si>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</si>
  <si>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</si>
  <si>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</si>
  <si>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</si>
  <si>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</si>
  <si>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</si>
  <si>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</si>
  <si>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</si>
  <si>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</si>
  <si>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</si>
  <si>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</si>
  <si>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</si>
  <si>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</si>
  <si>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</si>
  <si>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</si>
  <si>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</si>
  <si>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</si>
  <si>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</si>
  <si>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</si>
  <si>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</si>
  <si>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</si>
  <si>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</si>
  <si>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</si>
  <si>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</si>
  <si>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</si>
  <si>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</si>
  <si>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</si>
  <si>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</si>
  <si>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</si>
  <si>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</si>
  <si>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</si>
  <si>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</si>
  <si>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</si>
  <si>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</si>
  <si>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</si>
  <si>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</si>
  <si>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</si>
  <si>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</si>
  <si>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</si>
  <si>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</si>
  <si>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</si>
  <si>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</si>
  <si>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</si>
  <si>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</si>
  <si>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</si>
  <si>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</si>
  <si>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</si>
  <si>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</si>
  <si>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</si>
  <si>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</si>
  <si>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</si>
  <si>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</si>
  <si>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</si>
  <si>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</si>
  <si>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</si>
  <si>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</si>
  <si>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</si>
  <si>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</si>
  <si>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</si>
  <si>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</si>
  <si>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</si>
  <si>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</si>
  <si>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</si>
  <si>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</si>
  <si>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</si>
  <si>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</si>
  <si>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</si>
  <si>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</si>
  <si>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</si>
  <si>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</si>
  <si>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</si>
  <si>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</si>
  <si>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</si>
  <si>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</si>
  <si>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</si>
  <si>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</si>
  <si>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</si>
  <si>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</si>
  <si>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</si>
  <si>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</si>
  <si>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</si>
  <si>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</si>
  <si>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</si>
  <si>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</si>
  <si>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</si>
  <si>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</si>
  <si>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</si>
  <si>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</si>
  <si>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</si>
  <si>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</si>
  <si>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</si>
  <si>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</si>
  <si>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</si>
  <si>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</si>
  <si>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</si>
  <si>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</si>
  <si>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</si>
  <si>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</si>
  <si>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</si>
  <si>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</si>
  <si>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</si>
  <si>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</si>
  <si>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</si>
  <si>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</si>
  <si>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</si>
  <si>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</si>
  <si>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</si>
  <si>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</si>
  <si>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</si>
  <si>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</si>
  <si>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</si>
  <si>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</si>
  <si>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</si>
  <si>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</si>
  <si>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</si>
  <si>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</si>
  <si>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</si>
  <si>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</si>
  <si>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</si>
  <si>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</si>
  <si>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</si>
  <si>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</si>
  <si>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</si>
  <si>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</si>
  <si>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</si>
  <si>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</si>
  <si>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</si>
  <si>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</si>
  <si>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</si>
  <si>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</si>
  <si>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</si>
  <si>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</si>
  <si>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</si>
  <si>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</si>
  <si>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</si>
  <si>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</si>
  <si>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</si>
  <si>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</si>
  <si>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</si>
  <si>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</si>
  <si>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</si>
  <si>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</si>
  <si>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</si>
  <si>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</si>
  <si>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</si>
  <si>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</si>
  <si>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</si>
  <si>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</si>
  <si>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</si>
  <si>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</si>
  <si>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</si>
  <si>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</si>
  <si>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</si>
  <si>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</si>
  <si>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</si>
  <si>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</si>
  <si>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</si>
  <si>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</si>
  <si>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</si>
  <si>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</si>
  <si>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</si>
  <si>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</si>
  <si>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</si>
  <si>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</si>
  <si>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</si>
  <si>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</si>
  <si>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</si>
  <si>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</si>
  <si>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</si>
  <si>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</si>
  <si>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</si>
  <si>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</si>
  <si>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</si>
  <si>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</si>
  <si>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</si>
  <si>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</si>
  <si>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</si>
  <si>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</si>
  <si>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</si>
  <si>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</si>
  <si>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</si>
  <si>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</si>
  <si>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</si>
  <si>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</si>
  <si>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</si>
  <si>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</si>
  <si>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</si>
  <si>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</si>
  <si>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</si>
  <si>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</si>
  <si>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</si>
  <si>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</si>
  <si>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</si>
  <si>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</si>
  <si>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</si>
  <si>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</si>
  <si>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</si>
  <si>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</si>
  <si>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</si>
  <si>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</si>
  <si>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</si>
  <si>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</si>
  <si>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</si>
  <si>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</si>
  <si>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</si>
  <si>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</si>
  <si>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</si>
  <si>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</si>
  <si>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</si>
  <si>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</si>
  <si>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</si>
  <si>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</si>
  <si>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</si>
  <si>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</si>
  <si>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</si>
  <si>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</si>
  <si>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</si>
  <si>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</si>
  <si>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</si>
  <si>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</si>
  <si>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</si>
  <si>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</si>
  <si>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</si>
  <si>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</si>
  <si>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</si>
  <si>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</si>
  <si>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</si>
  <si>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</si>
  <si>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</si>
  <si>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</si>
  <si>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</si>
  <si>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</si>
  <si>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</si>
  <si>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</si>
  <si>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</si>
  <si>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</si>
  <si>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</si>
  <si>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</si>
  <si>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</si>
  <si>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</si>
  <si>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</si>
  <si>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</si>
  <si>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</si>
  <si>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</si>
  <si>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</si>
  <si>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</si>
  <si>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</si>
  <si>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</si>
  <si>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</si>
  <si>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</si>
  <si>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</si>
  <si>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</si>
  <si>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</si>
  <si>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</si>
  <si>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</si>
  <si>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</si>
  <si>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</si>
  <si>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</si>
  <si>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</si>
  <si>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</si>
  <si>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</si>
  <si>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</si>
  <si>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</si>
  <si>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</si>
  <si>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</si>
  <si>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</si>
  <si>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</si>
  <si>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</si>
  <si>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</si>
  <si>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</si>
  <si>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</si>
  <si>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</si>
  <si>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</si>
  <si>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</si>
  <si>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</si>
  <si>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</si>
  <si>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</si>
  <si>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</si>
  <si>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</si>
  <si>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</si>
  <si>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</si>
  <si>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</si>
  <si>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</si>
  <si>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</si>
  <si>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</si>
  <si>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</si>
  <si>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</si>
  <si>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</si>
  <si>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</si>
  <si>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</si>
  <si>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</si>
  <si>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</si>
  <si>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</si>
  <si>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</si>
  <si>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</si>
  <si>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</si>
  <si>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</si>
  <si>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</si>
  <si>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</si>
  <si>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</si>
  <si>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</si>
  <si>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</si>
  <si>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</si>
  <si>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</si>
  <si>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</si>
  <si>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</si>
  <si>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</si>
  <si>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</si>
  <si>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</si>
  <si>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</si>
  <si>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</si>
  <si>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</si>
  <si>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</si>
  <si>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</si>
  <si>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</si>
  <si>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</si>
  <si>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</si>
  <si>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</si>
  <si>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</si>
  <si>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</si>
  <si>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</si>
  <si>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</si>
  <si>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</si>
  <si>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</si>
  <si>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</si>
  <si>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</si>
  <si>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</si>
  <si>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</si>
  <si>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</si>
  <si>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</si>
  <si>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</si>
  <si>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</si>
  <si>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</si>
  <si>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</si>
  <si>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</si>
  <si>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</si>
  <si>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</si>
  <si>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</si>
  <si>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</si>
  <si>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</si>
  <si>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</si>
  <si>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</si>
  <si>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</si>
  <si>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</si>
  <si>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</si>
  <si>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</si>
  <si>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</si>
  <si>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</si>
  <si>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</si>
  <si>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</si>
  <si>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</si>
  <si>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</si>
  <si>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</si>
  <si>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</si>
  <si>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</si>
  <si>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</si>
  <si>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</si>
  <si>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</si>
  <si>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</si>
  <si>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</si>
  <si>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</si>
  <si>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</si>
  <si>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</si>
  <si>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</si>
  <si>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</si>
  <si>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</si>
  <si>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</si>
  <si>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</si>
  <si>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</si>
  <si>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</si>
  <si>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</si>
  <si>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</si>
  <si>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</si>
  <si>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</si>
  <si>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</si>
  <si>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</si>
  <si>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</si>
  <si>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</si>
  <si>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</si>
  <si>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</si>
  <si>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</si>
  <si>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</si>
  <si>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</si>
  <si>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</si>
  <si>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</si>
  <si>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</si>
  <si>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</si>
  <si>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</si>
  <si>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</si>
  <si>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</si>
  <si>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</si>
  <si>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</si>
  <si>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</si>
  <si>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</si>
  <si>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</si>
  <si>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</si>
  <si>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</si>
  <si>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</si>
  <si>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</si>
  <si>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</si>
  <si>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</si>
  <si>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</si>
  <si>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</si>
  <si>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</si>
  <si>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</si>
  <si>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</si>
  <si>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</si>
  <si>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</si>
  <si>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</si>
  <si>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</si>
  <si>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</si>
  <si>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</si>
  <si>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</si>
  <si>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</si>
  <si>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</si>
  <si>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</si>
  <si>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</si>
  <si>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</si>
  <si>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</si>
  <si>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</si>
  <si>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</si>
  <si>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</si>
  <si>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</si>
  <si>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</si>
  <si>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</si>
  <si>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</si>
  <si>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</si>
  <si>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</si>
  <si>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</si>
  <si>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</si>
  <si>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</si>
  <si>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</si>
  <si>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</si>
  <si>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</si>
  <si>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</si>
  <si>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</si>
  <si>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</si>
  <si>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</si>
  <si>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</si>
  <si>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</si>
  <si>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</si>
  <si>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</si>
  <si>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</si>
  <si>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</si>
  <si>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</si>
  <si>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</si>
  <si>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</si>
  <si>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</si>
  <si>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</si>
  <si>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</si>
  <si>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</si>
  <si>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</si>
  <si>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</si>
  <si>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</si>
  <si>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</si>
  <si>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</si>
  <si>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</si>
  <si>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</si>
  <si>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</si>
  <si>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</si>
  <si>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</si>
  <si>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</si>
  <si>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</si>
  <si>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</si>
  <si>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</si>
  <si>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</si>
  <si>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</si>
  <si>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</si>
  <si>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</si>
  <si>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</si>
  <si>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</si>
  <si>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</si>
  <si>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</si>
  <si>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</si>
  <si>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</si>
  <si>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</si>
  <si>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</si>
  <si>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</si>
  <si>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</si>
  <si>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</si>
  <si>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</si>
  <si>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</si>
  <si>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</si>
  <si>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</si>
  <si>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</si>
  <si>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</si>
  <si>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</si>
  <si>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</si>
  <si>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</si>
  <si>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</si>
  <si>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</si>
  <si>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</si>
  <si>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</si>
  <si>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</si>
  <si>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</si>
  <si>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</si>
  <si>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</si>
  <si>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</si>
  <si>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</si>
  <si>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</si>
  <si>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</si>
  <si>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</si>
  <si>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</si>
  <si>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</si>
  <si>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</si>
  <si>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</si>
  <si>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</si>
  <si>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</si>
  <si>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</si>
  <si>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</si>
  <si>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</si>
  <si>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</si>
  <si>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</si>
  <si>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</si>
  <si>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</si>
  <si>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</si>
  <si>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</si>
  <si>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</si>
  <si>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</si>
  <si>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</si>
  <si>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</si>
  <si>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</si>
  <si>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</si>
  <si>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</si>
  <si>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</si>
  <si>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</si>
  <si>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</si>
  <si>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</si>
  <si>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</si>
  <si>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</si>
  <si>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</si>
  <si>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</si>
  <si>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</si>
  <si>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</si>
  <si>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</si>
  <si>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</si>
  <si>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</si>
  <si>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</si>
  <si>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</si>
  <si>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</si>
  <si>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</si>
  <si>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</si>
  <si>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</si>
  <si>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</si>
  <si>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</si>
  <si>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</si>
  <si>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</si>
  <si>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</si>
  <si>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</si>
  <si>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</si>
  <si>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</si>
  <si>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</si>
  <si>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</si>
  <si>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</si>
  <si>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</si>
  <si>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</si>
  <si>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</si>
  <si>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</si>
  <si>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</si>
  <si>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</si>
  <si>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</si>
  <si>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</si>
  <si>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</si>
  <si>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</si>
  <si>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</si>
  <si>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</si>
  <si>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</si>
  <si>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</si>
  <si>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</si>
  <si>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</si>
  <si>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</si>
  <si>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</si>
  <si>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</si>
  <si>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</si>
  <si>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</si>
  <si>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</si>
  <si>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</si>
  <si>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</si>
  <si>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</si>
  <si>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</si>
  <si>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</si>
  <si>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</si>
  <si>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</si>
  <si>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</si>
  <si>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</si>
  <si>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</si>
  <si>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</si>
  <si>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</si>
  <si>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</si>
  <si>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</si>
  <si>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</si>
  <si>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</si>
  <si>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</si>
  <si>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</si>
  <si>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</si>
  <si>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</si>
  <si>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</si>
  <si>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</si>
  <si>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</si>
  <si>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</si>
  <si>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</si>
  <si>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</si>
  <si>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</si>
  <si>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</si>
  <si>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</si>
  <si>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</si>
  <si>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</si>
  <si>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</si>
  <si>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</si>
  <si>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</si>
  <si>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</si>
  <si>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</si>
  <si>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</si>
  <si>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</si>
  <si>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</si>
  <si>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</si>
  <si>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</si>
  <si>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</si>
  <si>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</si>
  <si>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</si>
  <si>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</si>
  <si>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</si>
  <si>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</si>
  <si>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</si>
  <si>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</si>
  <si>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</si>
  <si>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</si>
  <si>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</si>
  <si>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</si>
  <si>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</si>
  <si>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</si>
  <si>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</si>
  <si>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</si>
  <si>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</si>
  <si>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</si>
  <si>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</si>
  <si>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</si>
  <si>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</si>
  <si>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</si>
  <si>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</si>
  <si>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</si>
  <si>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</si>
  <si>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</si>
  <si>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</si>
  <si>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</si>
  <si>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</si>
  <si>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</si>
  <si>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</si>
  <si>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</si>
  <si>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</si>
  <si>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</si>
  <si>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</si>
  <si>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</si>
  <si>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</si>
  <si>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</si>
  <si>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</si>
  <si>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</si>
  <si>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</si>
  <si>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</si>
  <si>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</si>
  <si>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</si>
  <si>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</si>
  <si>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</si>
  <si>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</si>
  <si>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</si>
  <si>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</si>
  <si>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</si>
  <si>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</si>
  <si>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</si>
  <si>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</si>
  <si>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</si>
  <si>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</si>
  <si>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</si>
  <si>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</si>
  <si>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</si>
  <si>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</si>
  <si>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</si>
  <si>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</si>
  <si>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</si>
  <si>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</si>
  <si>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</si>
  <si>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</si>
  <si>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</si>
  <si>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</si>
  <si>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</si>
  <si>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</si>
  <si>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</si>
  <si>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</si>
  <si>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</si>
  <si>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</si>
  <si>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</si>
  <si>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</si>
  <si>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</si>
  <si>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</si>
  <si>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</si>
  <si>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</si>
  <si>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</si>
  <si>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</si>
  <si>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</si>
  <si>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</si>
  <si>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</si>
  <si>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</si>
  <si>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</si>
  <si>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</si>
  <si>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</si>
  <si>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</si>
  <si>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</si>
  <si>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</si>
  <si>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</si>
  <si>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</si>
  <si>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</si>
  <si>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</si>
  <si>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</si>
  <si>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</si>
  <si>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</si>
  <si>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</si>
  <si>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</si>
  <si>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</si>
  <si>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</si>
  <si>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</si>
  <si>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</si>
  <si>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</si>
  <si>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</si>
  <si>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</si>
  <si>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</si>
  <si>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</si>
  <si>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</si>
  <si>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</si>
  <si>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</si>
  <si>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</si>
  <si>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</si>
  <si>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</si>
  <si>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</si>
  <si>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</si>
  <si>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</si>
  <si>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</si>
  <si>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</si>
  <si>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</si>
  <si>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</si>
  <si>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</si>
  <si>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</si>
  <si>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</si>
  <si>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</si>
  <si>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</si>
  <si>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</si>
  <si>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</si>
  <si>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</si>
  <si>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</si>
  <si>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</si>
  <si>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</si>
  <si>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</si>
  <si>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</si>
  <si>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</si>
  <si>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</si>
  <si>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</si>
  <si>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</si>
  <si>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</si>
  <si>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</si>
  <si>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</si>
  <si>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</si>
  <si>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</si>
  <si>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</si>
  <si>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</si>
  <si>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</si>
  <si>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</si>
  <si>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</si>
  <si>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</si>
  <si>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</si>
  <si>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</si>
  <si>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</si>
  <si>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</si>
  <si>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</si>
  <si>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</si>
  <si>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</si>
  <si>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</si>
  <si>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</si>
  <si>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</si>
  <si>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</si>
  <si>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</si>
  <si>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</si>
  <si>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</si>
  <si>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</si>
  <si>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</si>
  <si>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</si>
  <si>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</si>
  <si>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</si>
  <si>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</si>
  <si>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</si>
  <si>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</si>
  <si>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</si>
  <si>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</si>
  <si>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</si>
  <si>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</si>
  <si>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</si>
  <si>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</si>
  <si>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</si>
  <si>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</si>
  <si>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</si>
  <si>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</si>
  <si>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</si>
  <si>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</si>
  <si>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</si>
  <si>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</si>
  <si>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</si>
  <si>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</si>
  <si>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</si>
  <si>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</si>
  <si>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</si>
  <si>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</si>
  <si>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</si>
  <si>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</si>
  <si>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</si>
  <si>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</si>
  <si>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</si>
  <si>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</si>
  <si>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</si>
  <si>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</si>
  <si>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</si>
  <si>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</si>
  <si>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</si>
  <si>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</si>
  <si>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</si>
  <si>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</si>
  <si>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</si>
  <si>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</si>
  <si>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</si>
  <si>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</si>
  <si>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</si>
  <si>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</si>
  <si>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</si>
  <si>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</si>
  <si>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</si>
  <si>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</si>
  <si>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</si>
  <si>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</si>
  <si>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</si>
  <si>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</si>
  <si>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</si>
  <si>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</si>
  <si>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</si>
  <si>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</si>
  <si>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</si>
  <si>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</si>
  <si>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</si>
  <si>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</si>
  <si>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</si>
  <si>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</si>
  <si>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</si>
  <si>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</si>
  <si>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</si>
  <si>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</si>
  <si>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</si>
  <si>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</si>
  <si>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</si>
  <si>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</si>
  <si>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</si>
  <si>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</si>
  <si>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</si>
  <si>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</si>
  <si>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</si>
  <si>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</si>
  <si>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</si>
  <si>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</si>
  <si>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</si>
  <si>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</si>
  <si>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</si>
  <si>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</si>
  <si>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</si>
  <si>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</si>
  <si>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</si>
  <si>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</si>
  <si>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</si>
  <si>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</si>
  <si>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</si>
  <si>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</si>
  <si>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</si>
  <si>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</si>
  <si>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</si>
  <si>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</si>
  <si>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</si>
  <si>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</si>
  <si>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</si>
  <si>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</si>
  <si>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</si>
  <si>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</si>
  <si>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</si>
  <si>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</si>
  <si>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</si>
  <si>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</si>
  <si>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</si>
  <si>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</si>
  <si>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</si>
  <si>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</si>
  <si>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</si>
  <si>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</si>
  <si>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</si>
  <si>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</si>
  <si>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</si>
  <si>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</si>
  <si>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</si>
  <si>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</si>
  <si>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</si>
  <si>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</si>
  <si>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</si>
  <si>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</si>
  <si>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</si>
  <si>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</si>
  <si>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</si>
  <si>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</si>
  <si>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</si>
  <si>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</si>
  <si>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</si>
  <si>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</si>
  <si>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</si>
  <si>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</si>
  <si>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</si>
  <si>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</si>
  <si>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</si>
  <si>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</si>
  <si>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</si>
  <si>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</si>
  <si>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</si>
  <si>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</si>
  <si>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</si>
  <si>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</si>
  <si>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</si>
  <si>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</si>
  <si>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</si>
  <si>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</si>
  <si>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</si>
  <si>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</si>
  <si>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</si>
  <si>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</si>
  <si>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</si>
  <si>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</si>
  <si>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</si>
  <si>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</si>
  <si>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</si>
  <si>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</si>
  <si>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</si>
  <si>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</si>
  <si>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</si>
  <si>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</si>
  <si>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</si>
  <si>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</si>
  <si>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</si>
  <si>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</si>
  <si>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</si>
  <si>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</si>
  <si>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</si>
  <si>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</si>
  <si>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</si>
  <si>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</si>
  <si>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</si>
  <si>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</si>
  <si>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</si>
  <si>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</si>
  <si>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</si>
  <si>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</si>
  <si>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</si>
  <si>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</si>
  <si>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</si>
  <si>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</si>
  <si>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</si>
  <si>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</si>
  <si>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</si>
  <si>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</si>
  <si>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</si>
  <si>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</si>
  <si>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</si>
  <si>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</si>
  <si>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</si>
  <si>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</si>
  <si>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</si>
  <si>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</si>
  <si>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</si>
  <si>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</si>
  <si>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</si>
  <si>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</si>
  <si>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</si>
  <si>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</si>
  <si>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</si>
  <si>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</si>
  <si>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</si>
  <si>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</si>
  <si>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</si>
  <si>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</si>
  <si>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</si>
  <si>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</si>
  <si>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</si>
  <si>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</si>
  <si>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</si>
  <si>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</si>
  <si>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</si>
  <si>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</si>
  <si>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</si>
  <si>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</si>
  <si>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</si>
  <si>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</si>
  <si>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</si>
  <si>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</si>
  <si>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</si>
  <si>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</si>
  <si>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</si>
  <si>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</si>
  <si>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</si>
  <si>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</si>
  <si>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</si>
  <si>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</si>
  <si>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</si>
  <si>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</si>
  <si>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</si>
  <si>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</si>
  <si>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</si>
  <si>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</si>
  <si>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</si>
  <si>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</si>
  <si>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</si>
  <si>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</si>
  <si>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</si>
  <si>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</si>
  <si>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</si>
  <si>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</si>
  <si>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</si>
  <si>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</si>
  <si>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</si>
  <si>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</si>
  <si>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</si>
  <si>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</si>
  <si>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</si>
  <si>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</si>
  <si>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</si>
  <si>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</si>
  <si>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</si>
  <si>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</si>
  <si>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</si>
  <si>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</si>
  <si>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</si>
  <si>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</si>
  <si>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</si>
  <si>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</si>
  <si>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</si>
  <si>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</si>
  <si>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</si>
  <si>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</si>
  <si>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</si>
  <si>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</si>
  <si>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</si>
  <si>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</si>
  <si>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</si>
  <si>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</si>
  <si>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</si>
  <si>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</si>
  <si>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</si>
  <si>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</si>
  <si>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</si>
  <si>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</si>
  <si>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</si>
  <si>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</si>
  <si>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</si>
  <si>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</si>
  <si>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</si>
  <si>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</si>
  <si>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</si>
  <si>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</si>
  <si>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</si>
  <si>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</si>
  <si>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</si>
  <si>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</si>
  <si>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</si>
  <si>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</si>
  <si>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</si>
  <si>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</si>
  <si>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</si>
  <si>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</si>
  <si>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</si>
  <si>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</si>
  <si>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</si>
  <si>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</si>
  <si>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</si>
  <si>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</si>
  <si>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</si>
  <si>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</si>
  <si>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</si>
  <si>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</si>
  <si>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</si>
  <si>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</si>
  <si>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</si>
  <si>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</si>
  <si>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</si>
  <si>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</si>
  <si>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</si>
  <si>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</si>
  <si>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</si>
  <si>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</si>
  <si>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</si>
  <si>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</si>
  <si>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</si>
  <si>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</si>
  <si>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</si>
  <si>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</si>
  <si>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</si>
  <si>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</si>
  <si>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</si>
  <si>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</si>
  <si>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</si>
  <si>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</si>
  <si>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</si>
  <si>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</si>
  <si>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</si>
  <si>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</si>
  <si>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</si>
  <si>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</si>
  <si>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</si>
  <si>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</si>
  <si>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</si>
  <si>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</si>
  <si>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</si>
  <si>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</si>
  <si>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</si>
  <si>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</si>
  <si>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</si>
  <si>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</si>
  <si>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</si>
  <si>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</si>
  <si>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</si>
  <si>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</si>
  <si>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</si>
  <si>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</si>
  <si>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</si>
  <si>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</si>
  <si>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</si>
  <si>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</si>
  <si>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</si>
  <si>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</si>
  <si>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</si>
  <si>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</si>
  <si>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</si>
  <si>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</si>
  <si>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</si>
  <si>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</si>
  <si>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</si>
  <si>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</si>
  <si>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</si>
  <si>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</si>
  <si>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</si>
  <si>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</si>
  <si>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</si>
  <si>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</si>
  <si>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</si>
  <si>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</si>
  <si>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</si>
  <si>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</si>
  <si>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</si>
  <si>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</si>
  <si>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</si>
  <si>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</si>
  <si>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</si>
  <si>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</si>
  <si>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</si>
  <si>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</si>
  <si>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</si>
  <si>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</si>
  <si>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</si>
  <si>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</si>
  <si>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</si>
  <si>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</si>
  <si>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</si>
  <si>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</si>
  <si>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</si>
  <si>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</si>
  <si>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</si>
  <si>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</si>
  <si>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</si>
  <si>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</si>
  <si>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</si>
  <si>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</si>
  <si>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</si>
  <si>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</si>
  <si>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</si>
  <si>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</si>
  <si>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</si>
  <si>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</si>
  <si>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</si>
  <si>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</si>
  <si>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</si>
  <si>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</si>
  <si>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</si>
  <si>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</si>
  <si>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</si>
  <si>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</si>
  <si>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</si>
  <si>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</si>
  <si>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</si>
  <si>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</si>
  <si>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</si>
  <si>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</si>
  <si>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</si>
  <si>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</si>
  <si>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</si>
  <si>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</si>
  <si>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</si>
  <si>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</si>
  <si>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</si>
  <si>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</si>
  <si>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</si>
  <si>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</si>
  <si>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</si>
  <si>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</si>
  <si>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</si>
  <si>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</si>
  <si>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</si>
  <si>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</si>
  <si>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</si>
  <si>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</si>
  <si>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</si>
  <si>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</si>
  <si>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</si>
  <si>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</si>
  <si>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</si>
  <si>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</si>
  <si>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</si>
  <si>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</si>
  <si>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</si>
  <si>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</si>
  <si>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</si>
  <si>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</si>
  <si>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</si>
  <si>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</si>
  <si>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</si>
  <si>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</si>
  <si>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</si>
  <si>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</si>
  <si>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</si>
  <si>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</si>
  <si>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</si>
  <si>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</si>
  <si>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</si>
  <si>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</si>
  <si>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</si>
  <si>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</si>
  <si>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</si>
  <si>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</si>
  <si>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</si>
  <si>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</si>
  <si>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</si>
  <si>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</si>
  <si>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</si>
  <si>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</si>
  <si>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</si>
  <si>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</si>
  <si>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</si>
  <si>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</si>
  <si>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</si>
  <si>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</si>
  <si>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</si>
  <si>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</si>
  <si>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</si>
  <si>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</si>
  <si>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</si>
  <si>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</si>
  <si>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</si>
  <si>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</si>
  <si>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</si>
  <si>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</si>
  <si>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</si>
  <si>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</si>
  <si>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</si>
  <si>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</si>
  <si>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</si>
  <si>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</si>
  <si>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</si>
  <si>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</si>
  <si>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</si>
  <si>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</si>
  <si>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</si>
  <si>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</si>
  <si>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</si>
  <si>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</si>
  <si>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</si>
  <si>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</si>
  <si>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</si>
  <si>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</si>
  <si>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</si>
  <si>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</si>
  <si>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</si>
  <si>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</si>
  <si>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</si>
  <si>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</si>
  <si>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</si>
  <si>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</si>
  <si>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</si>
  <si>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</si>
  <si>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</si>
  <si>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</si>
  <si>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</si>
  <si>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</si>
  <si>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</si>
  <si>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</si>
  <si>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</si>
  <si>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</si>
  <si>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</si>
  <si>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</si>
  <si>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</si>
  <si>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</si>
  <si>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</si>
  <si>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</si>
  <si>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</si>
  <si>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</si>
  <si>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</si>
  <si>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</si>
  <si>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</si>
  <si>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</si>
  <si>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</si>
  <si>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</si>
  <si>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</si>
  <si>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</si>
  <si>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</si>
  <si>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</si>
  <si>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</si>
  <si>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</si>
  <si>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</si>
  <si>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</si>
  <si>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</si>
  <si>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</si>
  <si>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</si>
  <si>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</si>
  <si>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</si>
  <si>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</si>
  <si>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</si>
  <si>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</si>
  <si>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</si>
  <si>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</si>
  <si>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</si>
  <si>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</si>
  <si>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</si>
  <si>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</si>
  <si>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</si>
  <si>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</si>
  <si>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</si>
  <si>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</si>
  <si>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</si>
  <si>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</si>
  <si>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</si>
  <si>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</si>
  <si>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</si>
  <si>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</si>
  <si>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</si>
  <si>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</si>
  <si>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</si>
  <si>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</si>
  <si>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</si>
  <si>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</si>
  <si>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</si>
  <si>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</si>
  <si>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</si>
  <si>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</si>
  <si>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</si>
  <si>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</si>
  <si>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</si>
  <si>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</si>
  <si>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</si>
  <si>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</si>
  <si>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</si>
  <si>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</si>
  <si>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</si>
  <si>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</si>
  <si>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</si>
  <si>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</si>
  <si>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</si>
  <si>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</si>
  <si>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</si>
  <si>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</si>
  <si>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</si>
  <si>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</si>
  <si>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</si>
  <si>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</si>
  <si>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</si>
  <si>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</si>
  <si>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</si>
  <si>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</si>
  <si>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</si>
  <si>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</si>
  <si>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</si>
  <si>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</si>
  <si>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</si>
  <si>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</si>
  <si>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</si>
  <si>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</si>
  <si>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</si>
  <si>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</si>
  <si>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</si>
  <si>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</si>
  <si>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</si>
  <si>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</si>
  <si>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</si>
  <si>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</si>
  <si>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</si>
  <si>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</si>
  <si>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</si>
  <si>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</si>
  <si>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</si>
  <si>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</si>
  <si>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</si>
  <si>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</si>
  <si>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</si>
  <si>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</si>
  <si>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</si>
  <si>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</si>
  <si>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</si>
  <si>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</si>
  <si>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</si>
  <si>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</si>
  <si>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</si>
  <si>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</si>
  <si>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</si>
  <si>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</si>
  <si>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</si>
  <si>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</si>
  <si>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</si>
  <si>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</si>
  <si>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</si>
  <si>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</si>
  <si>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</si>
  <si>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</si>
  <si>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</si>
  <si>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</si>
  <si>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</si>
  <si>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</si>
  <si>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</si>
  <si>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</si>
  <si>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</si>
  <si>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</si>
  <si>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</si>
  <si>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</si>
  <si>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</si>
  <si>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</si>
  <si>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</si>
  <si>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</si>
  <si>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</si>
  <si>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</si>
  <si>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</si>
  <si>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</si>
  <si>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</si>
  <si>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</si>
  <si>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</si>
  <si>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</si>
  <si>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</si>
  <si>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</si>
  <si>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</si>
  <si>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</si>
  <si>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</si>
  <si>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</si>
  <si>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</si>
  <si>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</si>
  <si>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</si>
  <si>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</si>
  <si>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</si>
  <si>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</si>
  <si>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</si>
  <si>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</si>
  <si>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</si>
  <si>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</si>
  <si>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</si>
  <si>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</si>
  <si>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</si>
  <si>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</si>
  <si>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</si>
  <si>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</si>
  <si>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</si>
  <si>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</si>
  <si>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</si>
  <si>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</si>
  <si>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</si>
  <si>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</si>
  <si>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</si>
  <si>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</si>
  <si>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</si>
  <si>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</si>
  <si>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</si>
  <si>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</si>
  <si>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</si>
  <si>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</si>
  <si>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</si>
  <si>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</si>
  <si>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</si>
  <si>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</si>
  <si>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</si>
  <si>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</si>
  <si>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</si>
  <si>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</si>
  <si>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</si>
  <si>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</si>
  <si>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</si>
  <si>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</si>
  <si>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</si>
  <si>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</si>
  <si>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</si>
  <si>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</si>
  <si>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</si>
  <si>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</si>
  <si>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</si>
  <si>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</si>
  <si>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</si>
  <si>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</si>
  <si>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</si>
  <si>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</si>
  <si>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</si>
  <si>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</si>
  <si>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</si>
  <si>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</si>
  <si>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</si>
  <si>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</si>
  <si>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</si>
  <si>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</si>
  <si>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</si>
  <si>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</si>
  <si>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</si>
  <si>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</si>
  <si>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</si>
  <si>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</si>
  <si>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</si>
  <si>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</si>
  <si>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</si>
  <si>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</si>
  <si>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</si>
  <si>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</si>
  <si>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</si>
  <si>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</si>
  <si>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</si>
  <si>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</si>
  <si>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</si>
  <si>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</si>
  <si>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</si>
  <si>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</si>
  <si>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</si>
  <si>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</si>
  <si>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</si>
  <si>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</si>
  <si>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</si>
  <si>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</si>
  <si>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</si>
  <si>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</si>
  <si>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</si>
  <si>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</si>
  <si>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</si>
  <si>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</si>
  <si>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</si>
  <si>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</si>
  <si>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</si>
  <si>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</si>
  <si>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</si>
  <si>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</si>
  <si>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</si>
  <si>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</si>
  <si>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</si>
  <si>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</si>
  <si>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</si>
  <si>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</si>
  <si>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</si>
  <si>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</si>
  <si>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</si>
  <si>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</si>
  <si>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</si>
  <si>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</si>
  <si>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</si>
  <si>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</si>
  <si>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</si>
  <si>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</si>
  <si>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</si>
  <si>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</si>
  <si>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</si>
  <si>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</si>
  <si>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</si>
  <si>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</si>
  <si>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</si>
  <si>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</si>
  <si>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</si>
  <si>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</si>
  <si>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</si>
  <si>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</si>
  <si>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</si>
  <si>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</si>
  <si>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</si>
  <si>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</si>
  <si>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</si>
  <si>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</si>
  <si>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</si>
  <si>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</si>
  <si>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</si>
  <si>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</si>
  <si>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</si>
  <si>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</si>
  <si>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</si>
  <si>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</si>
  <si>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</si>
  <si>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</si>
  <si>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</si>
  <si>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</si>
  <si>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</si>
  <si>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</si>
  <si>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</si>
  <si>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</si>
  <si>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</si>
  <si>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</si>
  <si>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</si>
  <si>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</si>
  <si>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</si>
  <si>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</si>
  <si>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</si>
  <si>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</si>
  <si>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</si>
  <si>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</si>
  <si>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</si>
  <si>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</si>
  <si>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</si>
  <si>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</si>
  <si>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</si>
  <si>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</si>
  <si>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</si>
  <si>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</si>
  <si>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</si>
  <si>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</si>
  <si>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</si>
  <si>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</si>
  <si>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</si>
  <si>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</si>
  <si>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</si>
  <si>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</si>
  <si>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</si>
  <si>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</si>
  <si>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</si>
  <si>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</si>
  <si>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</si>
  <si>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</si>
  <si>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</si>
  <si>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</si>
  <si>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</si>
  <si>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</si>
  <si>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</si>
  <si>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</si>
  <si>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</si>
  <si>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</si>
  <si>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</si>
  <si>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</si>
  <si>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</si>
  <si>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</si>
  <si>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</si>
  <si>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</si>
  <si>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</si>
  <si>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</si>
  <si>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</si>
  <si>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</si>
  <si>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</si>
  <si>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</si>
  <si>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</si>
  <si>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</si>
  <si>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</si>
  <si>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</si>
  <si>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</si>
  <si>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</si>
  <si>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</si>
  <si>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</si>
  <si>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</si>
  <si>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</si>
  <si>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</si>
  <si>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</si>
  <si>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</si>
  <si>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</si>
  <si>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</si>
  <si>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</si>
  <si>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</si>
  <si>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</si>
  <si>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</si>
  <si>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</si>
  <si>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</si>
  <si>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</si>
  <si>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</si>
  <si>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</si>
  <si>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</si>
  <si>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</si>
  <si>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</si>
  <si>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</si>
  <si>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</si>
  <si>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</si>
  <si>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</si>
  <si>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</si>
  <si>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</si>
  <si>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</si>
  <si>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</si>
  <si>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</si>
  <si>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</si>
  <si>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</si>
  <si>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</si>
  <si>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</si>
  <si>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</si>
  <si>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</si>
  <si>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</si>
  <si>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</si>
  <si>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</si>
  <si>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</si>
  <si>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</si>
  <si>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</si>
  <si>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</si>
  <si>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</si>
  <si>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</si>
  <si>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</si>
  <si>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</si>
  <si>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</si>
  <si>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</si>
  <si>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</si>
  <si>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</si>
  <si>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</si>
  <si>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</si>
  <si>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</si>
  <si>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</si>
  <si>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</si>
  <si>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</si>
  <si>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</si>
  <si>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</si>
  <si>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</si>
  <si>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</si>
  <si>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</si>
  <si>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</si>
  <si>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</si>
  <si>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</si>
  <si>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</si>
  <si>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</si>
  <si>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</si>
  <si>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</si>
  <si>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</si>
  <si>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</si>
  <si>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</si>
  <si>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</si>
  <si>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</si>
  <si>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</si>
  <si>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</si>
  <si>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</si>
  <si>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</si>
  <si>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</si>
  <si>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</si>
  <si>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</si>
  <si>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</si>
  <si>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</si>
  <si>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</si>
  <si>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</si>
  <si>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</si>
  <si>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</si>
  <si>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</si>
  <si>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</si>
  <si>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</si>
  <si>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</si>
  <si>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</si>
  <si>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</si>
  <si>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</si>
  <si>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</si>
  <si>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</si>
  <si>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</si>
  <si>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</si>
  <si>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</si>
  <si>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</si>
  <si>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</si>
  <si>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</si>
  <si>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</si>
  <si>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</si>
  <si>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</si>
  <si>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</si>
  <si>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</si>
  <si>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</si>
  <si>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</si>
  <si>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</si>
  <si>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</si>
  <si>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</si>
  <si>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</si>
  <si>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</si>
  <si>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</si>
  <si>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</si>
  <si>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</si>
  <si>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</si>
  <si>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</si>
  <si>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</si>
  <si>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</si>
  <si>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</si>
  <si>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</si>
  <si>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</si>
  <si>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</si>
  <si>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</si>
  <si>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</si>
  <si>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</si>
  <si>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</si>
  <si>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</si>
  <si>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</si>
  <si>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</si>
  <si>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</si>
  <si>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</si>
  <si>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</si>
  <si>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</si>
  <si>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</si>
  <si>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</si>
  <si>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</si>
  <si>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</si>
  <si>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</si>
  <si>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</si>
  <si>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</si>
  <si>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</si>
  <si>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</si>
  <si>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</si>
  <si>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</si>
  <si>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</si>
  <si>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</si>
  <si>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</si>
  <si>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</si>
  <si>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</si>
  <si>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</si>
  <si>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</si>
  <si>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</si>
  <si>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</si>
  <si>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</si>
  <si>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</si>
  <si>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</si>
  <si>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</si>
  <si>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</si>
  <si>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</si>
  <si>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</si>
  <si>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</si>
  <si>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</si>
  <si>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</si>
  <si>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</si>
  <si>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</si>
  <si>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</si>
  <si>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</si>
  <si>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</si>
  <si>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</si>
  <si>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</si>
  <si>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</si>
  <si>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</si>
  <si>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</si>
  <si>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</si>
  <si>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</si>
  <si>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</si>
  <si>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</si>
  <si>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</si>
  <si>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</si>
  <si>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</si>
  <si>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</si>
  <si>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</si>
  <si>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</si>
  <si>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</si>
  <si>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</si>
  <si>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</si>
  <si>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</si>
  <si>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</si>
  <si>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</si>
  <si>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</si>
  <si>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</si>
  <si>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</si>
  <si>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</si>
  <si>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</si>
  <si>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</si>
  <si>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</si>
  <si>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</si>
  <si>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</si>
  <si>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</si>
  <si>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</si>
  <si>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</si>
  <si>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</si>
  <si>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</si>
  <si>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</si>
  <si>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</si>
  <si>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</si>
  <si>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</si>
  <si>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</si>
  <si>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</si>
  <si>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</si>
  <si>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</si>
  <si>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</si>
  <si>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</si>
  <si>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</si>
  <si>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</si>
  <si>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</si>
  <si>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</si>
  <si>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</si>
  <si>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</si>
  <si>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</si>
  <si>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</si>
  <si>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</si>
  <si>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</si>
  <si>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</si>
  <si>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</si>
  <si>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</si>
  <si>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</si>
  <si>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</si>
  <si>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</si>
  <si>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</si>
  <si>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</si>
  <si>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</si>
  <si>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</si>
  <si>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</si>
  <si>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</si>
  <si>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</si>
  <si>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</si>
  <si>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</si>
  <si>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</si>
  <si>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</si>
  <si>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</si>
  <si>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</si>
  <si>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</si>
  <si>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</si>
  <si>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</si>
  <si>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</si>
  <si>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</si>
  <si>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</si>
  <si>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</si>
  <si>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</si>
  <si>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</si>
  <si>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</si>
  <si>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</si>
  <si>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</si>
  <si>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</si>
  <si>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</si>
  <si>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</si>
  <si>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</si>
  <si>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</si>
  <si>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</si>
  <si>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</si>
  <si>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</si>
  <si>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</si>
  <si>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</si>
  <si>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</si>
  <si>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</si>
  <si>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</si>
  <si>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</si>
  <si>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</si>
  <si>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</si>
  <si>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</si>
  <si>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</si>
  <si>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</si>
  <si>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</si>
  <si>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</si>
  <si>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</si>
  <si>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</si>
  <si>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</si>
  <si>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</si>
  <si>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</si>
  <si>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</si>
  <si>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</si>
  <si>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</si>
  <si>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</si>
  <si>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</si>
  <si>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</si>
  <si>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</si>
  <si>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</si>
  <si>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</si>
  <si>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</si>
  <si>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</si>
  <si>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</si>
  <si>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</si>
  <si>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</si>
  <si>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</si>
  <si>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</si>
  <si>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</si>
  <si>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</si>
  <si>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</si>
  <si>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</si>
  <si>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</si>
  <si>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</si>
  <si>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</si>
  <si>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</si>
  <si>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</si>
  <si>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</si>
  <si>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</si>
  <si>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</si>
  <si>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</si>
  <si>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</si>
  <si>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</si>
  <si>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</si>
  <si>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</si>
  <si>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</si>
  <si>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</si>
  <si>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</si>
  <si>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</si>
  <si>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</si>
  <si>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</si>
  <si>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</si>
  <si>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</si>
  <si>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</si>
  <si>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</si>
  <si>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</si>
  <si>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</si>
  <si>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</si>
  <si>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</si>
  <si>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</si>
  <si>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</si>
  <si>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</si>
  <si>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</si>
  <si>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</si>
  <si>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</si>
  <si>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</si>
  <si>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</si>
  <si>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</si>
  <si>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</si>
  <si>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</si>
  <si>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</si>
  <si>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</si>
  <si>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</si>
  <si>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</si>
  <si>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</si>
  <si>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</si>
  <si>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</si>
  <si>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</si>
  <si>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</si>
  <si>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</si>
  <si>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</si>
  <si>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</si>
  <si>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</si>
  <si>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</si>
  <si>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</si>
  <si>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</si>
  <si>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</si>
  <si>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</si>
  <si>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</si>
  <si>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</si>
  <si>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</si>
  <si>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</si>
  <si>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</si>
  <si>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</si>
  <si>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</si>
  <si>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</si>
  <si>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</si>
  <si>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</si>
  <si>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</si>
  <si>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</si>
  <si>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</si>
  <si>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</si>
  <si>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</si>
  <si>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</si>
  <si>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</si>
  <si>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</si>
  <si>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</si>
  <si>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</si>
  <si>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</si>
  <si>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</si>
  <si>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</si>
  <si>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</si>
  <si>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</si>
  <si>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</si>
  <si>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</si>
  <si>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</si>
  <si>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</si>
  <si>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</si>
  <si>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</si>
  <si>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</si>
  <si>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</si>
  <si>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</si>
  <si>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</si>
  <si>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</si>
  <si>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</si>
  <si>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</si>
  <si>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</si>
  <si>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</si>
  <si>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</si>
  <si>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</si>
  <si>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</si>
  <si>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</si>
  <si>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</si>
  <si>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</si>
  <si>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</si>
  <si>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</si>
  <si>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</si>
  <si>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</si>
  <si>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</si>
  <si>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</si>
  <si>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</si>
  <si>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</si>
  <si>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</si>
  <si>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</si>
  <si>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</si>
  <si>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</si>
  <si>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</si>
  <si>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</si>
  <si>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</si>
  <si>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</si>
  <si>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</si>
  <si>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</si>
  <si>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</si>
  <si>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</si>
  <si>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</si>
  <si>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</si>
  <si>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</si>
  <si>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</si>
  <si>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</si>
  <si>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</si>
  <si>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</si>
  <si>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</si>
  <si>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</si>
  <si>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</si>
  <si>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</si>
  <si>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</si>
  <si>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</si>
  <si>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</si>
  <si>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</si>
  <si>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</si>
  <si>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</si>
  <si>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</si>
  <si>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</si>
  <si>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</si>
  <si>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</si>
  <si>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</si>
  <si>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</si>
  <si>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</si>
  <si>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</si>
  <si>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</si>
  <si>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</si>
  <si>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</si>
  <si>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</si>
  <si>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</si>
  <si>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</si>
  <si>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</si>
  <si>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</si>
  <si>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</si>
  <si>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</si>
  <si>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</si>
  <si>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</si>
  <si>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</si>
  <si>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</si>
  <si>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</si>
  <si>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</si>
  <si>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</si>
  <si>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</si>
  <si>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</si>
  <si>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</si>
  <si>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</si>
  <si>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</si>
  <si>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</si>
  <si>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</si>
  <si>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</si>
  <si>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</si>
  <si>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</si>
  <si>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</si>
  <si>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</si>
  <si>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</si>
  <si>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</si>
  <si>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</si>
  <si>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</si>
  <si>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</si>
  <si>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</si>
  <si>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</si>
  <si>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</si>
  <si>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</si>
  <si>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</si>
  <si>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</si>
  <si>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</si>
  <si>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</si>
  <si>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</si>
  <si>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</si>
  <si>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</si>
  <si>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</si>
  <si>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</si>
  <si>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</si>
  <si>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</si>
  <si>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</si>
  <si>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</si>
  <si>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</si>
  <si>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</si>
  <si>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</si>
  <si>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</si>
  <si>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</si>
  <si>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</si>
  <si>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</si>
  <si>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</si>
  <si>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</si>
  <si>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</si>
  <si>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</si>
  <si>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</si>
  <si>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</si>
  <si>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</si>
  <si>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</si>
  <si>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</si>
  <si>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</si>
  <si>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</si>
  <si>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</si>
  <si>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</si>
  <si>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</si>
  <si>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</si>
  <si>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</si>
  <si>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</si>
  <si>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</si>
  <si>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</si>
  <si>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</si>
  <si>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</si>
  <si>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</si>
  <si>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</si>
  <si>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</si>
  <si>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</si>
  <si>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</si>
  <si>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</si>
  <si>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</si>
  <si>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</si>
  <si>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</si>
  <si>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</si>
  <si>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</si>
  <si>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</si>
  <si>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</si>
  <si>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</si>
  <si>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</si>
  <si>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</si>
  <si>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</si>
  <si>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</si>
  <si>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</si>
  <si>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</si>
  <si>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</si>
  <si>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</si>
  <si>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</si>
  <si>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</si>
  <si>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</si>
  <si>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</si>
  <si>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</si>
  <si>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</si>
  <si>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</si>
  <si>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</si>
  <si>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</si>
  <si>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</si>
  <si>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</si>
  <si>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</si>
  <si>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</si>
  <si>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</si>
  <si>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</si>
  <si>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</si>
  <si>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</si>
  <si>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</si>
  <si>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</si>
  <si>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</si>
  <si>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</si>
  <si>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</si>
  <si>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</si>
  <si>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</si>
  <si>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</si>
  <si>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</si>
  <si>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</si>
  <si>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</si>
  <si>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</si>
  <si>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</si>
  <si>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</si>
  <si>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</si>
  <si>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</si>
  <si>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</si>
  <si>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</si>
  <si>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</si>
  <si>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</si>
  <si>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</si>
  <si>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</si>
  <si>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</si>
  <si>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</si>
  <si>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</si>
  <si>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</si>
  <si>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</si>
  <si>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</si>
  <si>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</si>
  <si>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</si>
  <si>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</si>
  <si>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</si>
  <si>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</si>
  <si>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</si>
  <si>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</si>
  <si>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</si>
  <si>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</si>
  <si>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</si>
  <si>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</si>
  <si>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</si>
  <si>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</si>
  <si>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</si>
  <si>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</si>
  <si>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</si>
  <si>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</si>
  <si>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</si>
  <si>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</si>
  <si>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</si>
  <si>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</si>
  <si>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</si>
  <si>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</si>
  <si>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</si>
  <si>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</si>
  <si>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</si>
  <si>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</si>
  <si>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</si>
  <si>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</si>
  <si>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</si>
  <si>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</si>
  <si>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</si>
  <si>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</si>
  <si>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</si>
  <si>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</si>
  <si>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</si>
  <si>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</si>
  <si>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</si>
  <si>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</si>
  <si>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</si>
  <si>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</si>
  <si>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</si>
  <si>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</si>
  <si>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</si>
  <si>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</si>
  <si>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</si>
  <si>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</si>
  <si>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</si>
  <si>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</si>
  <si>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</si>
  <si>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</si>
  <si>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</si>
  <si>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</si>
  <si>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</si>
  <si>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</si>
  <si>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</si>
  <si>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</si>
  <si>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</si>
  <si>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</si>
  <si>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</si>
  <si>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</si>
  <si>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</si>
  <si>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</si>
  <si>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</si>
  <si>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</si>
  <si>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</si>
  <si>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</si>
  <si>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</si>
  <si>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</si>
  <si>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</si>
  <si>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</si>
  <si>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</si>
  <si>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</si>
  <si>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</si>
  <si>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</si>
  <si>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</si>
  <si>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</si>
  <si>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</si>
  <si>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</si>
  <si>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</si>
  <si>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</si>
  <si>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</si>
  <si>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</si>
  <si>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</si>
  <si>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</si>
  <si>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</si>
  <si>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</si>
  <si>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</si>
  <si>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</si>
  <si>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</si>
  <si>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</si>
  <si>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</si>
  <si>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</si>
  <si>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</si>
  <si>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</si>
  <si>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</si>
  <si>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</si>
  <si>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</si>
  <si>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</si>
  <si>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</si>
  <si>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</si>
  <si>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</si>
  <si>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</si>
  <si>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</si>
  <si>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</si>
  <si>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</si>
  <si>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</si>
  <si>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</si>
  <si>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</si>
  <si>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</si>
  <si>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</si>
  <si>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</si>
  <si>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</si>
  <si>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</si>
  <si>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</si>
  <si>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</si>
  <si>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</si>
  <si>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</si>
  <si>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</si>
  <si>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</si>
  <si>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</si>
  <si>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</si>
  <si>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</si>
  <si>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</si>
  <si>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</si>
  <si>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</si>
  <si>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</si>
  <si>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</si>
  <si>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</si>
  <si>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</si>
  <si>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</si>
  <si>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</si>
  <si>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</si>
  <si>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</si>
  <si>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</si>
  <si>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</si>
  <si>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</si>
  <si>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</si>
  <si>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</si>
  <si>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</si>
  <si>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</si>
  <si>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</si>
  <si>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</si>
  <si>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</si>
  <si>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</si>
  <si>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</si>
  <si>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</si>
  <si>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</si>
  <si>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</si>
  <si>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</si>
  <si>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</si>
  <si>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</si>
  <si>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</si>
  <si>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</si>
  <si>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</si>
  <si>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</si>
  <si>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</si>
  <si>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</si>
  <si>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</si>
  <si>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</si>
  <si>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</si>
  <si>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</si>
  <si>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</si>
  <si>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</si>
  <si>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</si>
  <si>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</si>
  <si>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</si>
  <si>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</si>
  <si>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</si>
  <si>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</si>
  <si>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</si>
  <si>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</si>
  <si>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</si>
  <si>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</si>
  <si>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</si>
  <si>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</si>
  <si>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</si>
  <si>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</si>
  <si>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</si>
  <si>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</si>
  <si>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</si>
  <si>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</si>
  <si>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</si>
  <si>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</si>
  <si>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</si>
  <si>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</si>
  <si>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</si>
  <si>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</si>
  <si>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</si>
  <si>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</si>
  <si>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</si>
  <si>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</si>
  <si>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</si>
  <si>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</si>
  <si>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</si>
  <si>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</si>
  <si>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</si>
  <si>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</si>
  <si>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</si>
  <si>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</si>
  <si>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</si>
  <si>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</si>
  <si>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</si>
  <si>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</si>
  <si>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</si>
  <si>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</si>
  <si>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</si>
  <si>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</si>
  <si>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</si>
  <si>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</si>
  <si>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</si>
  <si>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</si>
  <si>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</si>
  <si>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</si>
  <si>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</si>
  <si>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</si>
  <si>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</si>
  <si>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</si>
  <si>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</si>
  <si>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</si>
  <si>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</si>
  <si>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</si>
  <si>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</si>
  <si>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</si>
  <si>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</si>
  <si>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</si>
  <si>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</si>
  <si>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</si>
  <si>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</si>
  <si>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</si>
  <si>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</si>
  <si>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</si>
  <si>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</si>
  <si>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</si>
  <si>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</si>
  <si>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</si>
  <si>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</si>
  <si>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</si>
  <si>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</si>
  <si>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</si>
  <si>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</si>
  <si>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</si>
  <si>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</si>
  <si>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</si>
  <si>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</si>
  <si>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</si>
  <si>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</si>
  <si>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</si>
  <si>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</si>
  <si>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</si>
  <si>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</si>
  <si>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</si>
  <si>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</si>
  <si>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</si>
  <si>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</si>
  <si>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</si>
  <si>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</si>
  <si>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</si>
  <si>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</si>
  <si>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</si>
  <si>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</si>
  <si>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</si>
  <si>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</si>
  <si>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</si>
  <si>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</si>
  <si>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</si>
  <si>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</si>
  <si>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</si>
  <si>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</si>
  <si>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</si>
  <si>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</si>
  <si>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</si>
  <si>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</si>
  <si>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</si>
  <si>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</si>
  <si>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</si>
  <si>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</si>
  <si>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</si>
  <si>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</si>
  <si>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</si>
  <si>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</si>
  <si>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</si>
  <si>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</si>
  <si>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</si>
  <si>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</si>
  <si>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</si>
  <si>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</si>
  <si>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</si>
  <si>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</si>
  <si>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</si>
  <si>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</si>
  <si>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</si>
  <si>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</si>
  <si>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</si>
  <si>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</si>
  <si>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</si>
  <si>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</si>
  <si>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</si>
  <si>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</si>
  <si>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</si>
  <si>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</si>
  <si>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</si>
  <si>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</si>
  <si>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</si>
  <si>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</si>
  <si>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</si>
  <si>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</si>
  <si>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</si>
  <si>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</si>
  <si>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</si>
  <si>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</si>
  <si>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</si>
  <si>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</si>
  <si>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</si>
  <si>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</si>
  <si>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</si>
  <si>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</si>
  <si>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</si>
  <si>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</si>
  <si>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</si>
  <si>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</si>
  <si>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</si>
  <si>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</si>
  <si>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</si>
  <si>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</si>
  <si>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</si>
  <si>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</si>
  <si>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</si>
  <si>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</si>
  <si>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</si>
  <si>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</si>
  <si>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</si>
  <si>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</si>
  <si>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</si>
  <si>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</si>
  <si>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</si>
  <si>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</si>
  <si>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</si>
  <si>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</si>
  <si>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</si>
  <si>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</si>
  <si>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</si>
  <si>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</si>
  <si>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</si>
  <si>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</si>
  <si>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</si>
  <si>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</si>
  <si>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</si>
  <si>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</si>
  <si>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</si>
  <si>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</si>
  <si>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</si>
  <si>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</si>
  <si>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</si>
  <si>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</si>
  <si>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</si>
  <si>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</si>
  <si>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</si>
  <si>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</si>
  <si>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</si>
  <si>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</si>
  <si>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</si>
  <si>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</si>
  <si>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</si>
  <si>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</si>
  <si>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</si>
  <si>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</si>
  <si>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</si>
  <si>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</si>
  <si>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</si>
  <si>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</si>
  <si>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</si>
  <si>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</si>
  <si>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</si>
  <si>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</si>
  <si>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</si>
  <si>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</si>
  <si>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</si>
  <si>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</si>
  <si>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</si>
  <si>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</si>
  <si>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</si>
  <si>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</si>
  <si>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</si>
  <si>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</si>
  <si>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</si>
  <si>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</si>
  <si>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</si>
  <si>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</si>
  <si>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</si>
  <si>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</si>
  <si>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</si>
  <si>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</si>
  <si>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</si>
  <si>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</si>
  <si>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</si>
  <si>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</si>
  <si>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</si>
  <si>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</si>
  <si>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</si>
  <si>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</si>
  <si>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</si>
  <si>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</si>
  <si>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</si>
  <si>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</si>
  <si>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</si>
  <si>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</si>
  <si>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</si>
  <si>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</si>
  <si>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</si>
  <si>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</si>
  <si>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</si>
  <si>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</si>
  <si>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</si>
  <si>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</si>
  <si>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</si>
  <si>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</si>
  <si>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</si>
  <si>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</si>
  <si>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</si>
  <si>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</si>
  <si>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</si>
  <si>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</si>
  <si>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</si>
  <si>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</si>
  <si>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</si>
  <si>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</si>
  <si>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</si>
  <si>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</si>
  <si>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</si>
  <si>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</si>
  <si>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</si>
  <si>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</si>
  <si>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</si>
  <si>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</si>
  <si>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</si>
  <si>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</si>
  <si>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</si>
  <si>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</si>
  <si>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</si>
  <si>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</si>
  <si>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</si>
  <si>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</si>
  <si>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</si>
  <si>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</si>
  <si>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</si>
  <si>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</si>
  <si>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</si>
  <si>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</si>
  <si>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</si>
  <si>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</si>
  <si>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</si>
  <si>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</si>
  <si>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</si>
  <si>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</si>
  <si>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</si>
  <si>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</si>
  <si>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</si>
  <si>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</si>
  <si>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</si>
  <si>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</si>
  <si>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</si>
  <si>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</si>
  <si>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</si>
  <si>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</si>
  <si>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</si>
  <si>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</si>
  <si>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</si>
  <si>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</si>
  <si>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</si>
  <si>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</si>
  <si>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</si>
  <si>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</si>
  <si>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</si>
  <si>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</si>
  <si>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</si>
  <si>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</si>
  <si>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</si>
  <si>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</si>
  <si>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</si>
  <si>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</si>
  <si>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</si>
  <si>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</si>
  <si>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</si>
  <si>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</si>
  <si>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</si>
  <si>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</si>
  <si>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</si>
  <si>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</si>
  <si>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</si>
  <si>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</si>
  <si>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</si>
  <si>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</si>
  <si>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</si>
  <si>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</si>
  <si>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</si>
  <si>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</si>
  <si>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</si>
  <si>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</si>
  <si>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</si>
  <si>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</si>
  <si>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</si>
  <si>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</si>
  <si>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</si>
  <si>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</si>
  <si>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</si>
  <si>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</si>
  <si>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</si>
  <si>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</si>
  <si>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</si>
  <si>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</si>
  <si>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</si>
  <si>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</si>
  <si>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</si>
  <si>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</si>
  <si>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</si>
  <si>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</si>
  <si>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</si>
  <si>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</si>
  <si>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</si>
  <si>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</si>
  <si>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</si>
  <si>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</si>
  <si>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</si>
  <si>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</si>
  <si>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</si>
  <si>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</si>
  <si>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</si>
  <si>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</si>
  <si>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</si>
  <si>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</si>
  <si>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</si>
  <si>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</si>
  <si>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</si>
  <si>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</si>
  <si>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</si>
  <si>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</si>
  <si>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</si>
  <si>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</si>
  <si>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</si>
  <si>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</si>
  <si>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</si>
  <si>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</si>
  <si>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</si>
  <si>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</si>
  <si>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</si>
  <si>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</si>
  <si>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</si>
  <si>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</si>
  <si>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</si>
  <si>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</si>
  <si>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</si>
  <si>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</si>
  <si>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</si>
  <si>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</si>
  <si>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</si>
  <si>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</si>
  <si>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</si>
  <si>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</si>
  <si>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</si>
  <si>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</si>
  <si>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</si>
  <si>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</si>
  <si>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</si>
  <si>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</si>
  <si>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</si>
  <si>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</si>
  <si>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</si>
  <si>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</si>
  <si>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</si>
  <si>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</si>
  <si>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</si>
  <si>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</si>
  <si>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</si>
  <si>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</si>
  <si>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</si>
  <si>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</si>
  <si>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</si>
  <si>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</si>
  <si>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</si>
  <si>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</si>
  <si>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</si>
  <si>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</si>
  <si>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</si>
  <si>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</si>
  <si>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</si>
  <si>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</si>
  <si>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</si>
  <si>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</si>
  <si>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</si>
  <si>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</si>
  <si>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</si>
  <si>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</si>
  <si>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</si>
  <si>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</si>
  <si>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</si>
  <si>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</si>
  <si>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</si>
  <si>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</si>
  <si>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</si>
  <si>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</si>
  <si>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</si>
  <si>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</si>
  <si>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</si>
  <si>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</si>
  <si>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</si>
  <si>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</si>
  <si>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</si>
  <si>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</si>
  <si>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</si>
  <si>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</si>
  <si>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</si>
  <si>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</si>
  <si>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</si>
  <si>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</si>
  <si>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</si>
  <si>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</si>
  <si>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</si>
  <si>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</si>
  <si>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</si>
  <si>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</si>
  <si>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</si>
  <si>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</si>
  <si>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</si>
  <si>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</si>
  <si>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</si>
  <si>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</si>
  <si>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</si>
  <si>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</si>
  <si>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</si>
  <si>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</si>
  <si>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</si>
  <si>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</si>
  <si>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</si>
  <si>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</si>
  <si>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</si>
  <si>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</si>
  <si>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</si>
  <si>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</si>
  <si>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</si>
  <si>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</si>
  <si>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</si>
  <si>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</si>
  <si>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</si>
  <si>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</si>
  <si>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</si>
  <si>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</si>
  <si>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</si>
  <si>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</si>
  <si>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</si>
  <si>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</si>
  <si>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</si>
  <si>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</si>
  <si>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</si>
  <si>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</si>
  <si>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</si>
  <si>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</si>
  <si>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</si>
  <si>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</si>
  <si>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</si>
  <si>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</si>
  <si>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</si>
  <si>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</si>
  <si>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</si>
  <si>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</si>
  <si>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</si>
  <si>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</si>
  <si>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</si>
  <si>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</si>
  <si>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</si>
  <si>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</si>
  <si>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</si>
  <si>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</si>
  <si>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</si>
  <si>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</si>
  <si>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</si>
  <si>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</si>
  <si>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</si>
  <si>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</si>
  <si>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</si>
  <si>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</si>
  <si>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</si>
  <si>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</si>
  <si>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</si>
  <si>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</si>
  <si>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</si>
  <si>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</si>
  <si>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</si>
  <si>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</si>
  <si>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</si>
  <si>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</si>
  <si>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</si>
  <si>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</si>
  <si>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</si>
  <si>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</si>
  <si>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</si>
  <si>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</si>
  <si>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</si>
  <si>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</si>
  <si>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</si>
  <si>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</si>
  <si>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</si>
  <si>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</si>
  <si>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</si>
  <si>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</si>
  <si>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</si>
  <si>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</si>
  <si>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</si>
  <si>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</si>
  <si>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</si>
  <si>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</si>
  <si>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</si>
  <si>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</si>
  <si>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</si>
  <si>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</si>
  <si>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</si>
  <si>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</si>
  <si>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</si>
  <si>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</si>
  <si>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</si>
  <si>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</si>
  <si>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</si>
  <si>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</si>
  <si>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</si>
  <si>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</si>
  <si>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</si>
  <si>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</si>
  <si>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</si>
  <si>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</si>
  <si>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</si>
  <si>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</si>
  <si>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</si>
  <si>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</si>
  <si>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</si>
  <si>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</si>
  <si>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</si>
  <si>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</si>
  <si>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</si>
  <si>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</si>
  <si>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</si>
  <si>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</si>
  <si>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</si>
  <si>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</si>
  <si>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</si>
  <si>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</si>
  <si>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</si>
  <si>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</si>
  <si>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</si>
  <si>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</si>
  <si>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</si>
  <si>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</si>
  <si>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</si>
  <si>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</si>
  <si>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</si>
  <si>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</si>
  <si>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</si>
  <si>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</si>
  <si>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</si>
  <si>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</si>
  <si>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</si>
  <si>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</si>
  <si>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</si>
  <si>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</si>
  <si>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</si>
  <si>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</si>
  <si>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</si>
  <si>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</si>
  <si>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</si>
  <si>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</si>
  <si>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</si>
  <si>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</si>
  <si>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</si>
  <si>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</si>
  <si>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</si>
  <si>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</si>
  <si>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</si>
  <si>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</si>
  <si>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</si>
  <si>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</si>
  <si>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</si>
  <si>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</si>
  <si>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</si>
  <si>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</si>
  <si>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</si>
  <si>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</si>
  <si>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</si>
  <si>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</si>
  <si>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</si>
  <si>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</si>
  <si>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</si>
  <si>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</si>
  <si>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</si>
  <si>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</si>
  <si>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</si>
  <si>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</si>
  <si>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</si>
  <si>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</si>
  <si>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</si>
  <si>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</si>
  <si>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</si>
  <si>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</si>
  <si>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</si>
  <si>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</si>
  <si>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</si>
  <si>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</si>
  <si>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</si>
  <si>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</si>
  <si>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</si>
  <si>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</si>
  <si>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</si>
  <si>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</si>
  <si>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</si>
  <si>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</si>
  <si>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</si>
  <si>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</si>
  <si>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</si>
  <si>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</si>
  <si>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</si>
  <si>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</si>
  <si>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</si>
  <si>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</si>
  <si>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</si>
  <si>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</si>
  <si>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</si>
  <si>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</si>
  <si>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</si>
  <si>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</si>
  <si>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</si>
  <si>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</si>
  <si>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</si>
  <si>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</si>
  <si>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</si>
  <si>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</si>
  <si>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</si>
  <si>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</si>
  <si>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</si>
  <si>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</si>
  <si>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</si>
  <si>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</si>
  <si>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</si>
  <si>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</si>
  <si>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</si>
  <si>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</si>
  <si>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</si>
  <si>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</si>
  <si>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</si>
  <si>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</si>
  <si>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</si>
  <si>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</si>
  <si>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</si>
  <si>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</si>
  <si>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</si>
  <si>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</si>
  <si>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</si>
  <si>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</si>
  <si>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</si>
  <si>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</si>
  <si>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</si>
  <si>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</si>
  <si>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</si>
  <si>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</si>
  <si>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</si>
  <si>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</si>
  <si>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</si>
  <si>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</si>
  <si>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</si>
  <si>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</si>
  <si>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</si>
  <si>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</si>
  <si>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</si>
  <si>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</si>
  <si>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</si>
  <si>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</si>
  <si>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</si>
  <si>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</si>
  <si>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</si>
  <si>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</si>
  <si>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</si>
  <si>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</si>
  <si>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</si>
  <si>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</si>
  <si>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</si>
  <si>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</si>
  <si>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</si>
  <si>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</si>
  <si>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</si>
  <si>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</si>
  <si>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</si>
  <si>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</si>
  <si>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</si>
  <si>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</si>
  <si>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</si>
  <si>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</si>
  <si>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</si>
  <si>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</si>
  <si>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</si>
  <si>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</si>
  <si>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</si>
  <si>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</si>
  <si>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</si>
  <si>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</si>
  <si>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</si>
  <si>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</si>
  <si>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</si>
  <si>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</si>
  <si>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</si>
  <si>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</si>
  <si>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</si>
  <si>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</si>
  <si>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</si>
  <si>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</si>
  <si>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</si>
  <si>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</si>
  <si>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</si>
  <si>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</si>
  <si>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</si>
  <si>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</si>
  <si>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</si>
  <si>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</si>
  <si>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</si>
  <si>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</si>
  <si>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</si>
  <si>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</si>
  <si>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</si>
  <si>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</si>
  <si>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</si>
  <si>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</si>
  <si>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</si>
  <si>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</si>
  <si>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</si>
  <si>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</si>
  <si>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</si>
  <si>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</si>
  <si>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</si>
  <si>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</si>
  <si>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</si>
  <si>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</si>
  <si>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</si>
  <si>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</si>
  <si>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</si>
  <si>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</si>
  <si>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</si>
  <si>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</si>
  <si>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</si>
  <si>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</si>
  <si>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</si>
  <si>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</si>
  <si>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</si>
  <si>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</si>
  <si>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</si>
  <si>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</si>
  <si>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</si>
  <si>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</si>
  <si>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</si>
  <si>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</si>
  <si>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</si>
  <si>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</si>
  <si>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</si>
  <si>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</si>
  <si>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</si>
  <si>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</si>
  <si>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</si>
  <si>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</si>
  <si>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</si>
  <si>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</si>
  <si>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</si>
  <si>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</si>
  <si>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</si>
  <si>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</si>
  <si>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</si>
  <si>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</si>
  <si>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</si>
  <si>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</si>
  <si>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</si>
  <si>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</si>
  <si>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</si>
  <si>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</si>
  <si>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</si>
  <si>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</si>
  <si>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</si>
  <si>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</si>
  <si>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</si>
  <si>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</si>
  <si>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</si>
  <si>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</si>
  <si>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</si>
  <si>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</si>
  <si>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</si>
  <si>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</si>
  <si>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</si>
  <si>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</si>
  <si>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</si>
  <si>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</si>
  <si>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</si>
  <si>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</si>
  <si>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</si>
  <si>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</si>
  <si>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</si>
  <si>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</si>
  <si>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</si>
  <si>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</si>
  <si>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</si>
  <si>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</si>
  <si>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</si>
  <si>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</si>
  <si>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</si>
  <si>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</si>
  <si>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</si>
  <si>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</si>
  <si>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</si>
  <si>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</si>
  <si>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</si>
  <si>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</si>
  <si>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</si>
  <si>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</si>
  <si>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</si>
  <si>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</si>
  <si>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</si>
  <si>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</si>
  <si>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</si>
  <si>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</si>
  <si>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</si>
  <si>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</si>
  <si>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</si>
  <si>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</si>
  <si>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</si>
  <si>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</si>
  <si>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</si>
  <si>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</si>
  <si>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</si>
  <si>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</si>
  <si>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</si>
  <si>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</si>
  <si>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</si>
  <si>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</si>
  <si>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</si>
  <si>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</si>
  <si>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</si>
  <si>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</si>
  <si>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</si>
  <si>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</si>
  <si>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</si>
  <si>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</si>
  <si>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</si>
  <si>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</si>
  <si>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</si>
  <si>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</si>
  <si>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</si>
  <si>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</si>
  <si>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</si>
  <si>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</si>
  <si>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</si>
  <si>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</si>
  <si>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</si>
  <si>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</si>
  <si>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</si>
  <si>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</si>
  <si>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</si>
  <si>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</si>
  <si>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</si>
  <si>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</si>
  <si>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</si>
  <si>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</si>
  <si>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</si>
  <si>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</si>
  <si>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</si>
  <si>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</si>
  <si>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</si>
  <si>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</si>
  <si>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</si>
  <si>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</si>
  <si>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</si>
  <si>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</si>
  <si>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</si>
  <si>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</si>
  <si>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</si>
  <si>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</si>
  <si>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</si>
  <si>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</si>
  <si>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</si>
  <si>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</si>
  <si>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</si>
  <si>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</si>
  <si>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</si>
  <si>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</si>
  <si>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</si>
  <si>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</si>
  <si>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</si>
  <si>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</si>
  <si>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</si>
  <si>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</si>
  <si>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</si>
  <si>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</si>
  <si>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</si>
  <si>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</si>
  <si>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</si>
  <si>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</si>
  <si>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</si>
  <si>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</si>
  <si>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</si>
  <si>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</si>
  <si>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</si>
  <si>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</si>
  <si>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</si>
  <si>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</si>
  <si>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</si>
  <si>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</si>
  <si>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</si>
  <si>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</si>
  <si>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</si>
  <si>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</si>
  <si>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</si>
  <si>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</si>
  <si>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</si>
  <si>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</si>
  <si>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</si>
  <si>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</si>
  <si>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</si>
  <si>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</si>
  <si>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</si>
  <si>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</si>
  <si>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</si>
  <si>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</si>
  <si>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</si>
  <si>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</si>
  <si>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</si>
  <si>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</si>
  <si>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</si>
  <si>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</si>
  <si>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</si>
  <si>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</si>
  <si>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</si>
  <si>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</si>
  <si>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</si>
  <si>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</si>
  <si>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</si>
  <si>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</si>
  <si>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</si>
  <si>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</si>
  <si>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</si>
  <si>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</si>
  <si>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</si>
  <si>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</si>
  <si>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</si>
  <si>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</si>
  <si>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</si>
  <si>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</si>
  <si>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</si>
  <si>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</si>
  <si>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</si>
  <si>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</si>
  <si>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</si>
  <si>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</si>
  <si>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</si>
  <si>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</si>
  <si>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</si>
  <si>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</si>
  <si>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</si>
  <si>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</si>
  <si>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</si>
  <si>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</si>
  <si>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</si>
  <si>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</si>
  <si>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</si>
  <si>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</si>
  <si>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</si>
  <si>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</si>
  <si>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</si>
  <si>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</si>
  <si>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</si>
  <si>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</si>
  <si>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</si>
  <si>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</si>
  <si>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</si>
  <si>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</si>
  <si>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</si>
  <si>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</si>
  <si>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</si>
  <si>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</si>
  <si>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</si>
  <si>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</si>
  <si>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</si>
  <si>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</si>
  <si>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</si>
  <si>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</si>
  <si>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</si>
  <si>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</si>
  <si>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</si>
  <si>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</si>
  <si>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</si>
  <si>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</si>
  <si>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</si>
  <si>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</si>
  <si>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</si>
  <si>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</si>
  <si>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</si>
  <si>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</si>
  <si>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</si>
  <si>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</si>
  <si>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</si>
  <si>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</si>
  <si>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</si>
  <si>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</si>
  <si>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</si>
  <si>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</si>
  <si>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</si>
  <si>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</si>
  <si>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</si>
  <si>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</si>
  <si>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</si>
  <si>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</si>
  <si>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</si>
  <si>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</si>
  <si>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</si>
  <si>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</si>
  <si>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</si>
  <si>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</si>
  <si>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</si>
  <si>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</si>
  <si>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</si>
  <si>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</si>
  <si>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</si>
  <si>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</si>
  <si>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</si>
  <si>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</si>
  <si>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</si>
  <si>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</si>
  <si>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</si>
  <si>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</si>
  <si>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</si>
  <si>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</si>
  <si>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</si>
  <si>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</si>
  <si>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</si>
  <si>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</si>
  <si>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</si>
  <si>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</si>
  <si>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</si>
  <si>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</si>
  <si>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</si>
  <si>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</si>
  <si>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</si>
  <si>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</si>
  <si>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</si>
  <si>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</si>
  <si>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</si>
  <si>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</si>
  <si>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</si>
  <si>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</si>
  <si>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</si>
  <si>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</si>
  <si>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</si>
  <si>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</si>
  <si>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</si>
  <si>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</si>
  <si>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</si>
  <si>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</si>
  <si>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</si>
  <si>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</si>
  <si>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</si>
  <si>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</si>
  <si>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</si>
  <si>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</si>
  <si>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</si>
  <si>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</si>
  <si>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</si>
  <si>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</si>
  <si>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</si>
  <si>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</si>
  <si>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</si>
  <si>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</si>
  <si>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</si>
  <si>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</si>
  <si>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</si>
  <si>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</si>
  <si>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</si>
  <si>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</si>
  <si>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</si>
  <si>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</si>
  <si>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</si>
  <si>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</si>
  <si>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</si>
  <si>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</si>
  <si>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</si>
  <si>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</si>
  <si>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</si>
  <si>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</si>
  <si>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</si>
  <si>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</si>
  <si>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</si>
  <si>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</si>
  <si>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</si>
  <si>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</si>
  <si>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</si>
  <si>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</si>
  <si>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</si>
  <si>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</si>
  <si>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</si>
  <si>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</si>
  <si>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</si>
  <si>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</si>
  <si>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</si>
  <si>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</si>
  <si>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</si>
  <si>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</si>
  <si>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</si>
  <si>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</si>
  <si>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</si>
  <si>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</si>
  <si>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</si>
  <si>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</si>
  <si>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</si>
  <si>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</si>
  <si>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</si>
  <si>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</si>
  <si>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</si>
  <si>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</si>
  <si>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</si>
  <si>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</si>
  <si>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</si>
  <si>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</si>
  <si>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</si>
  <si>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</si>
  <si>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</si>
  <si>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</si>
  <si>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</si>
  <si>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</si>
  <si>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</si>
  <si>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</si>
  <si>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</si>
  <si>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</si>
  <si>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</si>
  <si>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</si>
  <si>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</si>
  <si>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</si>
  <si>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</si>
  <si>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</si>
  <si>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</si>
  <si>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</si>
  <si>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</si>
  <si>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</si>
  <si>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</si>
  <si>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</si>
  <si>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</si>
  <si>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</si>
  <si>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</si>
  <si>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</si>
  <si>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</si>
  <si>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</si>
  <si>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</si>
  <si>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</si>
  <si>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</si>
  <si>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</si>
  <si>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</si>
  <si>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</si>
  <si>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</si>
  <si>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</si>
  <si>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</si>
  <si>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</si>
  <si>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</si>
  <si>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</si>
  <si>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</si>
  <si>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</si>
  <si>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</si>
  <si>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</si>
  <si>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</si>
  <si>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</si>
  <si>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</si>
  <si>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</si>
  <si>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</si>
  <si>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</si>
  <si>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</si>
  <si>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</si>
  <si>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</si>
  <si>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</si>
  <si>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</si>
  <si>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</si>
  <si>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</si>
  <si>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</si>
  <si>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</si>
  <si>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</si>
  <si>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</si>
  <si>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</si>
  <si>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</si>
  <si>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</si>
  <si>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</si>
  <si>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</si>
  <si>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</si>
  <si>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</si>
  <si>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</si>
  <si>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</si>
  <si>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</si>
  <si>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</si>
  <si>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</si>
  <si>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</si>
  <si>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</si>
  <si>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</si>
  <si>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</si>
  <si>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</si>
  <si>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</si>
  <si>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</si>
  <si>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</si>
  <si>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</si>
  <si>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</si>
  <si>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</si>
  <si>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</si>
  <si>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</si>
  <si>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</si>
  <si>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</si>
  <si>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</si>
  <si>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</si>
  <si>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</si>
  <si>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</si>
  <si>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</si>
  <si>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</si>
  <si>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</si>
  <si>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</si>
  <si>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</si>
  <si>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</si>
  <si>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</si>
  <si>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</si>
  <si>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</si>
  <si>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</si>
  <si>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</si>
  <si>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</si>
  <si>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</si>
  <si>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</si>
  <si>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</si>
  <si>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</si>
  <si>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</si>
  <si>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</si>
  <si>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</si>
  <si>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</si>
  <si>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</si>
  <si>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</si>
  <si>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</si>
  <si>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</si>
  <si>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</si>
  <si>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</si>
  <si>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</si>
  <si>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</si>
  <si>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</si>
  <si>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</si>
  <si>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</si>
  <si>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</si>
  <si>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</si>
  <si>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</si>
  <si>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</si>
  <si>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</si>
  <si>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</si>
  <si>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</si>
  <si>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</si>
  <si>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</si>
  <si>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</si>
  <si>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</si>
  <si>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</si>
  <si>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</si>
  <si>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</si>
  <si>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</si>
  <si>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</si>
  <si>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</si>
  <si>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</si>
  <si>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</si>
  <si>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</si>
  <si>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</si>
  <si>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</si>
  <si>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</si>
  <si>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</si>
  <si>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</si>
  <si>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</si>
  <si>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</si>
  <si>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</si>
  <si>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</si>
  <si>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</si>
  <si>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</si>
  <si>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</si>
  <si>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</si>
  <si>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</si>
  <si>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</si>
  <si>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</si>
  <si>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</si>
  <si>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</si>
  <si>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</si>
  <si>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</si>
  <si>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</si>
  <si>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</si>
  <si>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</si>
  <si>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</si>
  <si>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</si>
  <si>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</si>
  <si>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</si>
  <si>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</si>
  <si>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</si>
  <si>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</si>
  <si>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</si>
  <si>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</si>
  <si>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</si>
  <si>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</si>
  <si>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</si>
  <si>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</si>
  <si>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</si>
  <si>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</si>
  <si>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</si>
  <si>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</si>
  <si>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</si>
  <si>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</si>
  <si>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</si>
  <si>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</si>
  <si>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</si>
  <si>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</si>
  <si>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</si>
  <si>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</si>
  <si>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</si>
  <si>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</si>
  <si>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</si>
  <si>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</si>
  <si>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</si>
  <si>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</si>
  <si>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</si>
  <si>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</si>
  <si>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</si>
  <si>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</si>
  <si>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</si>
  <si>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</si>
  <si>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</si>
  <si>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</si>
  <si>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</si>
  <si>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</si>
  <si>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</si>
  <si>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</si>
  <si>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</si>
  <si>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</si>
  <si>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</si>
  <si>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</si>
  <si>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</si>
  <si>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</si>
  <si>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</si>
  <si>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</si>
  <si>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</si>
  <si>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</si>
  <si>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</si>
  <si>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</si>
  <si>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</si>
  <si>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</si>
  <si>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</si>
  <si>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</si>
  <si>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</si>
  <si>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</si>
  <si>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</si>
  <si>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</si>
  <si>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</si>
  <si>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</si>
  <si>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</si>
  <si>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</si>
  <si>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</si>
  <si>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</si>
  <si>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</si>
  <si>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</si>
  <si>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</si>
  <si>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</si>
  <si>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</si>
  <si>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</si>
  <si>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</si>
  <si>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</si>
  <si>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</si>
  <si>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</si>
  <si>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</si>
  <si>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</si>
  <si>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</si>
  <si>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</si>
  <si>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</si>
  <si>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</si>
  <si>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</si>
  <si>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</si>
  <si>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</si>
  <si>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</si>
  <si>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</si>
  <si>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</si>
  <si>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</si>
  <si>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</si>
  <si>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</si>
  <si>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</si>
  <si>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</si>
  <si>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</si>
  <si>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</si>
  <si>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</si>
  <si>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</si>
  <si>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</si>
  <si>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</si>
  <si>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</si>
  <si>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</si>
  <si>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</si>
  <si>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</si>
  <si>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</si>
  <si>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</si>
  <si>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</si>
  <si>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</si>
  <si>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</si>
  <si>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</si>
  <si>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</si>
  <si>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</si>
  <si>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</si>
  <si>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</si>
  <si>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</si>
  <si>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</si>
  <si>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</si>
  <si>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</si>
  <si>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</si>
  <si>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</si>
  <si>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</si>
  <si>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</si>
  <si>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</si>
  <si>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</si>
  <si>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</si>
  <si>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</si>
  <si>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</si>
  <si>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</si>
  <si>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</si>
  <si>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</si>
  <si>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</si>
  <si>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</si>
  <si>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</si>
  <si>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</si>
  <si>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</si>
  <si>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</si>
  <si>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</si>
  <si>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</si>
  <si>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</si>
  <si>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</si>
  <si>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</si>
  <si>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</si>
  <si>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</si>
  <si>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</si>
  <si>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</si>
  <si>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</si>
  <si>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</si>
  <si>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</si>
  <si>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</si>
  <si>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</si>
  <si>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</si>
  <si>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</si>
  <si>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</si>
  <si>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</si>
  <si>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</si>
  <si>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</si>
  <si>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</si>
  <si>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</si>
  <si>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</si>
  <si>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</si>
  <si>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</si>
  <si>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</si>
  <si>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</si>
  <si>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</si>
  <si>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</si>
  <si>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</si>
  <si>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</si>
  <si>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</si>
  <si>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</si>
  <si>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</si>
  <si>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</si>
  <si>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</si>
  <si>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</si>
  <si>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</si>
  <si>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</si>
  <si>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</si>
  <si>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</si>
  <si>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</si>
  <si>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</si>
  <si>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</si>
  <si>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</si>
  <si>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</si>
  <si>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</si>
  <si>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</si>
  <si>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</si>
  <si>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</si>
  <si>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</si>
  <si>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</si>
  <si>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</si>
  <si>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</si>
  <si>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</si>
  <si>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</si>
  <si>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</si>
  <si>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</si>
  <si>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</si>
  <si>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</si>
  <si>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</si>
  <si>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</si>
  <si>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</si>
  <si>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</si>
  <si>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</si>
  <si>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</si>
  <si>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</si>
  <si>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</si>
  <si>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</si>
  <si>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</si>
  <si>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</si>
  <si>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</si>
  <si>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</si>
  <si>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</si>
  <si>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</si>
  <si>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</si>
  <si>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</si>
  <si>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</si>
  <si>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</si>
  <si>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</si>
  <si>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</si>
  <si>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</si>
  <si>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</si>
  <si>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</si>
  <si>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</si>
  <si>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</si>
  <si>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</si>
  <si>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</si>
  <si>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</si>
  <si>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</si>
  <si>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</si>
  <si>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</si>
  <si>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</si>
  <si>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</si>
  <si>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</si>
  <si>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</si>
  <si>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</si>
  <si>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</si>
  <si>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</si>
  <si>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</si>
  <si>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</si>
  <si>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</si>
  <si>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</si>
  <si>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</si>
  <si>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</si>
  <si>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</si>
  <si>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</si>
  <si>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</si>
  <si>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</si>
  <si>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</si>
  <si>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</si>
  <si>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</si>
  <si>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</si>
  <si>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</si>
  <si>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</si>
  <si>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</si>
  <si>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</si>
  <si>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</si>
  <si>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</si>
  <si>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</si>
  <si>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</si>
  <si>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</si>
  <si>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</si>
  <si>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</si>
  <si>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</si>
  <si>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</si>
  <si>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</si>
  <si>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</si>
  <si>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</si>
  <si>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</si>
  <si>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</si>
  <si>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</si>
  <si>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</si>
  <si>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</si>
  <si>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</si>
  <si>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</si>
  <si>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</si>
  <si>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</si>
  <si>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</si>
  <si>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</si>
  <si>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</si>
  <si>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</si>
  <si>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</si>
  <si>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</si>
  <si>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</si>
  <si>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</si>
  <si>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</si>
  <si>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</si>
  <si>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</si>
  <si>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</si>
  <si>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</si>
  <si>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</si>
  <si>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</si>
  <si>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</si>
  <si>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</si>
  <si>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</si>
  <si>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</si>
  <si>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</si>
  <si>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</si>
  <si>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</si>
  <si>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</si>
  <si>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</si>
  <si>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</si>
  <si>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</si>
  <si>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</si>
  <si>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</si>
  <si>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</si>
  <si>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</si>
  <si>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</si>
  <si>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</si>
  <si>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</si>
  <si>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</si>
  <si>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</si>
  <si>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</si>
  <si>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</si>
  <si>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</si>
  <si>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</si>
  <si>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</si>
  <si>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</si>
  <si>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</si>
  <si>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</si>
  <si>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</si>
  <si>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</si>
  <si>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</si>
  <si>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</si>
  <si>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</si>
  <si>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</si>
  <si>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</si>
  <si>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</si>
  <si>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</si>
  <si>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</si>
  <si>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</si>
  <si>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</si>
  <si>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</si>
  <si>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</si>
  <si>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</si>
  <si>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</si>
  <si>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</si>
  <si>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</si>
  <si>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</si>
  <si>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</si>
  <si>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</si>
  <si>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</si>
  <si>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</si>
  <si>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</si>
  <si>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</si>
  <si>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</si>
  <si>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</si>
  <si>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</si>
  <si>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</si>
  <si>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</si>
  <si>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</si>
  <si>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</si>
  <si>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</si>
  <si>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</si>
  <si>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</si>
  <si>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</si>
  <si>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</si>
  <si>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</si>
  <si>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</si>
  <si>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</si>
  <si>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</si>
  <si>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</si>
  <si>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</si>
  <si>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</si>
  <si>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</si>
  <si>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</si>
  <si>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</si>
  <si>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</si>
  <si>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</si>
  <si>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</si>
  <si>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</si>
  <si>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</si>
  <si>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</si>
  <si>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</si>
  <si>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</si>
  <si>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</si>
  <si>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</si>
  <si>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</si>
  <si>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</si>
  <si>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</si>
  <si>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</si>
  <si>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</si>
  <si>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</si>
  <si>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</si>
  <si>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</si>
  <si>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</si>
  <si>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</si>
  <si>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</si>
  <si>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</si>
  <si>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</si>
  <si>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</si>
  <si>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</si>
  <si>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</si>
  <si>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</si>
  <si>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</si>
  <si>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</si>
  <si>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</si>
  <si>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</si>
  <si>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</si>
  <si>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</si>
  <si>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</si>
  <si>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</si>
  <si>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</si>
  <si>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</si>
  <si>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</si>
  <si>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</si>
  <si>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</si>
  <si>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</si>
  <si>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</si>
  <si>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</si>
  <si>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</si>
  <si>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</si>
  <si>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</si>
  <si>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</si>
  <si>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</si>
  <si>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</si>
  <si>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</si>
  <si>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</si>
  <si>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</si>
  <si>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</si>
  <si>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</si>
  <si>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</si>
  <si>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</si>
  <si>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</si>
  <si>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</si>
  <si>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</si>
  <si>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</si>
  <si>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</si>
  <si>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</si>
  <si>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</si>
  <si>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</si>
  <si>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</si>
  <si>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</si>
  <si>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</si>
  <si>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</si>
  <si>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</si>
  <si>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</si>
  <si>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</si>
  <si>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</si>
  <si>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</si>
  <si>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</si>
  <si>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</si>
  <si>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</si>
  <si>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</si>
  <si>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</si>
  <si>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</si>
  <si>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</si>
  <si>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</si>
  <si>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</si>
  <si>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</si>
  <si>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</si>
  <si>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</si>
  <si>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</si>
  <si>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</si>
  <si>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</si>
  <si>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</si>
  <si>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</si>
  <si>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</si>
  <si>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</si>
  <si>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</si>
  <si>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</si>
  <si>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</si>
  <si>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</si>
  <si>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</si>
  <si>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</si>
  <si>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</si>
  <si>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</si>
  <si>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</si>
  <si>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</si>
  <si>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</si>
  <si>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</si>
  <si>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</si>
  <si>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</si>
  <si>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</si>
  <si>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</si>
  <si>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</si>
  <si>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</si>
  <si>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</si>
  <si>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</si>
  <si>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</si>
  <si>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</si>
  <si>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</si>
  <si>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</si>
  <si>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</si>
  <si>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</si>
  <si>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</si>
  <si>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</si>
  <si>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</si>
  <si>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</si>
  <si>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</si>
  <si>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</si>
  <si>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</si>
  <si>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</si>
  <si>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</si>
  <si>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</si>
  <si>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</si>
  <si>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</si>
  <si>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</si>
  <si>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</si>
  <si>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</si>
  <si>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</si>
  <si>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</si>
  <si>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</si>
  <si>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</si>
  <si>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</si>
  <si>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</si>
  <si>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</si>
  <si>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</si>
  <si>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</si>
  <si>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</si>
  <si>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</si>
  <si>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</si>
  <si>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</si>
  <si>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</si>
  <si>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</si>
  <si>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</si>
  <si>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</si>
  <si>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</si>
  <si>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</si>
  <si>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</si>
  <si>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</si>
  <si>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</si>
  <si>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</si>
  <si>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</si>
  <si>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</si>
  <si>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</si>
  <si>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</si>
  <si>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</si>
  <si>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</si>
  <si>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</si>
  <si>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</si>
  <si>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</si>
  <si>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</si>
  <si>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</si>
  <si>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</si>
  <si>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</si>
  <si>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</si>
  <si>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</si>
  <si>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</si>
  <si>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</si>
  <si>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</si>
  <si>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</si>
  <si>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</si>
  <si>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</si>
  <si>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</si>
  <si>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</si>
  <si>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</si>
  <si>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</si>
  <si>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</si>
  <si>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</si>
  <si>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</si>
  <si>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</si>
  <si>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</si>
  <si>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</si>
  <si>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</si>
  <si>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</si>
  <si>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</si>
  <si>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</si>
  <si>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</si>
  <si>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</si>
  <si>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</si>
  <si>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</si>
  <si>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</si>
  <si>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</si>
  <si>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</si>
  <si>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</si>
  <si>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</si>
  <si>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</si>
  <si>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</si>
  <si>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</si>
  <si>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</si>
  <si>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</si>
  <si>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</si>
  <si>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</si>
  <si>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</si>
  <si>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</si>
  <si>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</si>
  <si>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</si>
  <si>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</si>
  <si>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</si>
  <si>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</si>
  <si>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</si>
  <si>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</si>
  <si>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</si>
  <si>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</si>
  <si>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</si>
  <si>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</si>
  <si>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</si>
  <si>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</si>
  <si>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</si>
  <si>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</si>
  <si>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</si>
  <si>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</si>
  <si>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</si>
  <si>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</si>
  <si>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</si>
  <si>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</si>
  <si>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</si>
  <si>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</si>
  <si>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</si>
  <si>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</si>
  <si>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</si>
  <si>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</si>
  <si>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</si>
  <si>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</si>
  <si>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</si>
  <si>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</si>
  <si>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</si>
  <si>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</si>
  <si>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</si>
  <si>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</si>
  <si>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</si>
  <si>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</si>
  <si>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</si>
  <si>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</si>
  <si>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</si>
  <si>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</si>
  <si>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</si>
  <si>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</si>
  <si>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</si>
  <si>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</si>
  <si>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</si>
  <si>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</si>
  <si>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</si>
  <si>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</si>
  <si>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</si>
  <si>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</si>
  <si>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</si>
  <si>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</si>
  <si>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</si>
  <si>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</si>
  <si>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</si>
  <si>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</si>
  <si>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</si>
  <si>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</si>
  <si>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</si>
  <si>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</si>
  <si>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</si>
  <si>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</si>
  <si>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</si>
  <si>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</si>
  <si>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</si>
  <si>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</si>
  <si>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</si>
  <si>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</si>
  <si>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</si>
  <si>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</si>
  <si>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</si>
  <si>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</si>
  <si>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</si>
  <si>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</si>
  <si>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</si>
  <si>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</si>
  <si>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</si>
  <si>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</si>
  <si>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</si>
  <si>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</si>
  <si>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</si>
  <si>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</si>
  <si>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</si>
  <si>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</si>
  <si>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</si>
  <si>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</si>
  <si>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</si>
  <si>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</si>
  <si>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</si>
  <si>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</si>
  <si>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</si>
  <si>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</si>
  <si>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</si>
  <si>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</si>
  <si>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</si>
  <si>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</si>
  <si>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</si>
  <si>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</si>
  <si>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</si>
  <si>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</si>
  <si>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</si>
  <si>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</si>
  <si>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</si>
  <si>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</si>
  <si>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</si>
  <si>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</si>
  <si>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</si>
  <si>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</si>
  <si>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</si>
  <si>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</si>
  <si>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</si>
  <si>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</si>
  <si>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</si>
  <si>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</si>
  <si>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</si>
  <si>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</si>
  <si>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</si>
  <si>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</si>
  <si>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</si>
  <si>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</si>
  <si>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</si>
  <si>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</si>
  <si>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</si>
  <si>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</si>
  <si>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</si>
  <si>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</si>
  <si>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</si>
  <si>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</si>
  <si>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</si>
  <si>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</si>
  <si>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</si>
  <si>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</si>
  <si>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</si>
  <si>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</si>
  <si>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</si>
  <si>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</si>
  <si>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</si>
  <si>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</si>
  <si>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</si>
  <si>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</si>
  <si>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</si>
  <si>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</si>
  <si>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</si>
  <si>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</si>
  <si>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</si>
  <si>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</si>
  <si>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</si>
  <si>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</si>
  <si>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</si>
  <si>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</si>
  <si>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</si>
  <si>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</si>
  <si>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</si>
  <si>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</si>
  <si>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</si>
  <si>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</si>
  <si>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</si>
  <si>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</si>
  <si>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</si>
  <si>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</si>
  <si>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</si>
  <si>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</si>
  <si>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</si>
  <si>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</si>
  <si>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</si>
  <si>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</si>
  <si>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</si>
  <si>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</si>
  <si>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</si>
  <si>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</si>
  <si>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</si>
  <si>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</si>
  <si>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</si>
  <si>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</si>
  <si>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</si>
  <si>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</si>
  <si>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</si>
  <si>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</si>
  <si>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</si>
  <si>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</si>
  <si>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</si>
  <si>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</si>
  <si>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</si>
  <si>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</si>
  <si>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</si>
  <si>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</si>
  <si>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</si>
  <si>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</si>
  <si>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</si>
  <si>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</si>
  <si>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</si>
  <si>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</si>
  <si>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</si>
  <si>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</si>
  <si>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</si>
  <si>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</si>
  <si>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</si>
  <si>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</si>
  <si>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</si>
  <si>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</si>
  <si>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</si>
  <si>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</si>
  <si>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</si>
  <si>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</si>
  <si>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</si>
  <si>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</si>
  <si>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</si>
  <si>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</si>
  <si>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</si>
  <si>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</si>
  <si>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</si>
  <si>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</si>
  <si>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</si>
  <si>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</si>
  <si>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</si>
  <si>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</si>
  <si>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</si>
  <si>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</si>
  <si>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</si>
  <si>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</si>
  <si>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</si>
  <si>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</si>
  <si>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</si>
  <si>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</si>
  <si>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</si>
  <si>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</si>
  <si>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</si>
  <si>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</si>
  <si>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</si>
  <si>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</si>
  <si>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</si>
  <si>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</si>
  <si>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</si>
  <si>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</si>
  <si>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</si>
  <si>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</si>
  <si>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</si>
  <si>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</si>
  <si>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</si>
  <si>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</si>
  <si>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</si>
  <si>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</si>
  <si>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</si>
  <si>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</si>
  <si>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</si>
  <si>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</si>
  <si>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</si>
  <si>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</si>
  <si>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</si>
  <si>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</si>
  <si>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</si>
  <si>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</si>
  <si>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</si>
  <si>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</si>
  <si>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</si>
  <si>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</si>
  <si>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</si>
  <si>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</si>
  <si>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</si>
  <si>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</si>
  <si>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</si>
  <si>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</si>
  <si>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</si>
  <si>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</si>
  <si>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</si>
  <si>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</si>
  <si>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</si>
  <si>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</si>
  <si>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</si>
  <si>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</si>
  <si>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</si>
  <si>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</si>
  <si>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PCM-20251018-00001505</t>
  </si>
  <si>
    <t>ETA 70 min</t>
  </si>
  <si>
    <t>PCM-20251018-00001449</t>
  </si>
  <si>
    <t xml:space="preserve">EM team on the way ETA 55 min </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</si>
  <si>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</si>
  <si>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</si>
  <si>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</si>
  <si>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</si>
  <si>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</si>
  <si>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</si>
  <si>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</si>
  <si>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</si>
  <si>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</si>
  <si>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</si>
  <si>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PCM-20251018-00001478</t>
  </si>
  <si>
    <t>EM Team on the way ETA: 60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</si>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</sst>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0" totalsRowShown="0" headerRowDxfId="157" dataDxfId="156" headerRowBorderDxfId="154" tableBorderDxfId="155" totalsRowBorderDxfId="153">
  <autoFilter ref="A1:CJ10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1" totalsRowShown="0" headerRowDxfId="64" dataDxfId="63" headerRowBorderDxfId="61" tableBorderDxfId="62">
  <autoFilter ref="A1:L115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5" totalsRowShown="0" headerRowDxfId="31" dataDxfId="30" headerRowBorderDxfId="28" tableBorderDxfId="29">
  <autoFilter ref="A1:L5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285.71734062500036</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5.2220281249974505</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45948.665766550926</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45948.665766550926</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45948.665766550926</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45948.665766550926</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45948.665766550926</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45948.665766550926</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45948.665766550926</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45948.665766550926</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45948.665766550926</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45948.665766550926</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45948.665766550926</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45948.665766550926</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45948.665766550926</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45948.665766550926</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45948.665766550926</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45948.665766550926</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45948.665766550926</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45948.665766550926</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45948.665766550926</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45948.665766550926</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45948.665766550926</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45948.665766550926</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45948.665766550926</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45948.665766550926</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45948.665766550926</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45948.665766550926</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45948.665766550926</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45948.665766550926</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45948.665766550926</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45948.665766550926</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45948.665766550926</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45948.665766550926</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45948.665766550926</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45948.665766550926</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45948.665766550926</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45948.665766550926</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45948.665766550926</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45948.665766550926</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45948.665766550926</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45948.665766550926</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45948.665766550926</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45948.665766550926</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45948.665766550926</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45948.665766550926</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45948.665766550926</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45948.665766550926</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45948.665766550926</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45948.665766550926</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45948.665766550926</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45948.665766550926</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45948.665766550926</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45948.665766550926</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45948.665766550926</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45948.665766550926</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45948.665766550926</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45948.665766550926</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45948.665766550926</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45948.665766550926</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45948.665766550926</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45948.665766550926</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45948.665766550926</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45948.665766550926</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45948.665766550926</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45948.665766550926</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45948.665766550926</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45948.665766550926</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45948.665766550926</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45948.665766550926</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45948.665766550926</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45948.665766550926</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45948.665766550926</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45948.665766550926</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45948.665766550926</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45948.665766550926</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45948.665766550926</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45948.665766550926</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45948.665766550926</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45948.665766550926</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45948.665766550926</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45948.665766550926</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45948.665766550926</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45948.665766550926</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45948.665766550926</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45948.665766550926</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45948.665766550926</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45948.665766550926</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45948.665766550926</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45948.665766550926</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45948.665766550926</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45948.665766550926</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45948.665766550926</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45948.665766550926</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45948.665766550926</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45948.665766550926</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45948.665766550926</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45948.665766550926</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45948.665766550926</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45948.665766550926</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45948.665766550926</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45948.665766550926</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45948.665766550926</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45948.665766550926</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45948.665766550926</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45948.665766550926</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45948.665766550926</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45948.665766550926</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45948.665766550926</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45948.665766550926</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051F5561-E087-4BE8-B9A4-AED1294528A7}"/>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0"/>
  <sheetViews>
    <sheetView tabSelected="1" workbookViewId="0">
      <selection activeCell="H6" sqref="H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141.9386832175951</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123.66592858796503</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4.1699910879615345</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3</v>
      </c>
      <c r="D6" s="18" t="s">
        <v>24330</v>
      </c>
      <c r="E6" s="117" t="s">
        <v>39045</v>
      </c>
      <c r="F6" s="118">
        <v>45948.662847222222</v>
      </c>
      <c r="G6" s="119">
        <f ca="1">IFERROR(NOW()-F6,"-")</f>
        <v>2.9193287045927718E-3</v>
      </c>
      <c r="H6" s="118">
        <v>45948.651701388888</v>
      </c>
      <c r="I6" s="18" t="str">
        <f>IFERROR(VLOOKUP(D6,DB!A:F,6,0),"")</f>
        <v>SCECO</v>
      </c>
      <c r="J6" s="18" t="str">
        <f>IFERROR(VLOOKUP(D6,DB!A:G,7,0),"")</f>
        <v>Weak</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45948.665766550926</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45948.665766550926</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45948.665766550926</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45948.665766550926</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45948.665766550926</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45948.665766550926</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45948.665766550926</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45948.665766550926</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45948.665766550926</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45948.665766550926</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45948.665766550926</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45948.665766550926</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45948.665766550926</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45948.665766550926</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45948.665766550926</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45948.665766550926</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45948.665766550926</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45948.665766550926</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45948.665766550926</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45948.665766550926</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45948.665766550926</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45948.665766550926</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45948.665766550926</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45948.665766550926</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45948.665766550926</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45948.665766550926</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45948.665766550926</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45948.665766550926</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45948.665766550926</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45948.665766550926</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45948.665766550926</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45948.665766550926</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45948.665766550926</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45948.665766550926</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45948.665766550926</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45948.665766550926</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45948.665766550926</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45948.665766550926</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45948.665766550926</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45948.665766550926</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45948.665766550926</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45948.665766550926</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45948.665766550926</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45948.665766550926</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45948.665766550926</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45948.665766550926</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45948.665766550926</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45948.665766550926</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45948.665766550926</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45948.665766550926</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45948.665766550926</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45948.665766550926</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45948.665766550926</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45948.665766550926</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45948.665766550926</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45948.665766550926</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45948.665766550926</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45948.665766550926</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45948.665766550926</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45948.665766550926</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45948.665766550926</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45948.665766550926</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45948.665766550926</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45948.665766550926</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45948.665766550926</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45948.665766550926</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45948.665766550926</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45948.665766550926</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45948.665766550926</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45948.665766550926</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45948.665766550926</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45948.665766550926</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45948.665766550926</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45948.665766550926</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45948.665766550926</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45948.665766550926</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45948.665766550926</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45948.665766550926</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45948.665766550926</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45948.665766550926</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45948.665766550926</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45948.665766550926</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45948.665766550926</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45948.665766550926</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45948.665766550926</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45948.665766550926</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45948.665766550926</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45948.665766550926</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45948.665766550926</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45948.665766550926</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45948.665766550926</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45948.665766550926</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45948.665766550926</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45948.665766550926</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sheetData>
  <dataValidations count="2">
    <dataValidation allowBlank="1" showInputMessage="1" showErrorMessage="1" sqref="E1" xr:uid="{4D935161-CDD3-4592-B877-3FB59C99E142}"/>
    <dataValidation type="list" allowBlank="1" showInputMessage="1" showErrorMessage="1" sqref="E3:E10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1"/>
  <sheetViews>
    <sheetView workbookViewId="0">
      <selection activeCell="C16" sqref="C16"/>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1</v>
      </c>
      <c r="D2" s="64" t="s">
        <v>11047</v>
      </c>
      <c r="E2" s="18" t="s">
        <v>38964</v>
      </c>
      <c r="F2" s="20">
        <v>45948.64261574074</v>
      </c>
      <c r="G2" s="21">
        <f t="shared" ref="G2:G48" ca="1" si="0">IFERROR(NOW()-F2,"-")</f>
        <v>2.3150810186052695E-2</v>
      </c>
      <c r="H2" s="22">
        <v>45948.637511574074</v>
      </c>
      <c r="I2" s="19" t="str">
        <f>IFERROR(VLOOKUP(D2,DB!A:F,6,0),"")</f>
        <v>SCECO</v>
      </c>
      <c r="J2" s="18" t="str">
        <f>IFERROR(VLOOKUP(D2,DB!A:G,7,0),"")</f>
        <v xml:space="preserve">Weak </v>
      </c>
      <c r="K2" s="47" t="s">
        <v>39057</v>
      </c>
      <c r="L2" s="23" t="str">
        <f>IFERROR(VLOOKUP(D2,DB!A:I,9,0),"")</f>
        <v>Latis</v>
      </c>
    </row>
    <row r="3" spans="1:13" ht="15" customHeight="1">
      <c r="A3" s="19"/>
      <c r="B3" s="64" t="str">
        <f>IFERROR(VLOOKUP(D3,DB!A:K,11,0),"")</f>
        <v/>
      </c>
      <c r="C3" s="18"/>
      <c r="D3" s="64"/>
      <c r="E3" s="18"/>
      <c r="F3" s="20"/>
      <c r="G3" s="21">
        <f t="shared" ca="1" si="0"/>
        <v>45948.665766550926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45948.665766550926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45948.665766550926</v>
      </c>
      <c r="H5" s="22"/>
      <c r="I5" s="19" t="str">
        <f>IFERROR(VLOOKUP(D5,DB!A:F,6,0),"")</f>
        <v/>
      </c>
      <c r="J5" s="18" t="str">
        <f>IFERROR(VLOOKUP(D5,DB!A:G,7,0),"")</f>
        <v/>
      </c>
      <c r="K5" s="47"/>
      <c r="L5" s="23" t="str">
        <f>IFERROR(VLOOKUP(D5,DB!A:I,9,0),"")</f>
        <v/>
      </c>
    </row>
    <row r="6" spans="1:13" ht="15" customHeight="1">
      <c r="A6" s="19"/>
      <c r="B6" s="64" t="str">
        <f>IFERROR(VLOOKUP(D6,DB!A:K,11,0),"")</f>
        <v/>
      </c>
      <c r="C6" s="64"/>
      <c r="D6" s="18"/>
      <c r="E6" s="18"/>
      <c r="F6" s="20"/>
      <c r="G6" s="21">
        <f t="shared" ca="1" si="0"/>
        <v>45948.665766550926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45948.665766550926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45948.665766550926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45948.665766550926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45948.665766550926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45948.665766550926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45948.665766550926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45948.665766550926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45948.665766550926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45948.665766550926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45948.665766550926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45948.665766550926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45948.665766550926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45948.665766550926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45948.665766550926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45948.665766550926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45948.665766550926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45948.665766550926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45948.665766550926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45948.665766550926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45948.665766550926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45948.665766550926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45948.665766550926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45948.665766550926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45948.665766550926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45948.665766550926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45948.665766550926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45948.665766550926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45948.665766550926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45948.665766550926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45948.665766550926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45948.665766550926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45948.665766550926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45948.665766550926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45948.665766550926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45948.665766550926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45948.665766550926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45948.665766550926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45948.665766550926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45948.665766550926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45948.665766550926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45948.665766550926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45948.665766550926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ref="G49:G112" ca="1" si="1">IFERROR(NOW()-F49,"-")</f>
        <v>45948.665766550926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45948.665766550926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45948.665766550926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45948.665766550926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45948.665766550926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45948.665766550926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45948.665766550926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45948.665766550926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45948.665766550926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45948.665766550926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45948.665766550926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45948.665766550926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45948.665766550926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45948.665766550926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45948.665766550926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45948.665766550926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45948.665766550926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45948.665766550926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45948.665766550926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45948.665766550926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45948.665766550926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45948.665766550926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45948.665766550926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45948.665766550926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45948.665766550926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45948.665766550926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45948.665766550926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45948.665766550926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45948.665766550926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45948.665766550926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45948.665766550926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45948.665766550926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45948.665766550926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45948.665766550926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45948.665766550926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45948.665766550926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45948.665766550926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45948.665766550926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45948.665766550926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45948.665766550926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45948.665766550926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45948.665766550926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45948.665766550926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45948.665766550926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45948.665766550926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45948.665766550926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45948.665766550926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45948.665766550926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45948.665766550926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45948.665766550926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45948.665766550926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45948.665766550926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45948.665766550926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45948.665766550926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45948.665766550926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45948.665766550926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45948.665766550926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45948.665766550926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45948.665766550926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45948.665766550926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45948.665766550926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45948.665766550926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45948.665766550926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45948.665766550926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ref="G113:G176" ca="1" si="2">IFERROR(NOW()-F113,"-")</f>
        <v>45948.665766550926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45948.665766550926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45948.665766550926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45948.665766550926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45948.665766550926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45948.665766550926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45948.665766550926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45948.665766550926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45948.665766550926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45948.665766550926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45948.665766550926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45948.665766550926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45948.665766550926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45948.665766550926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45948.665766550926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45948.665766550926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45948.665766550926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45948.665766550926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45948.665766550926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45948.665766550926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45948.665766550926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45948.665766550926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45948.665766550926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45948.665766550926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45948.665766550926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45948.665766550926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45948.665766550926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45948.665766550926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45948.665766550926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45948.665766550926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45948.665766550926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45948.665766550926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45948.665766550926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45948.665766550926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45948.665766550926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45948.665766550926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45948.665766550926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45948.665766550926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45948.665766550926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45948.665766550926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45948.665766550926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45948.665766550926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45948.665766550926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45948.665766550926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45948.665766550926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45948.665766550926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45948.665766550926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45948.665766550926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45948.665766550926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45948.665766550926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45948.665766550926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45948.665766550926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45948.665766550926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45948.665766550926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45948.665766550926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45948.665766550926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45948.665766550926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45948.665766550926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45948.665766550926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45948.665766550926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45948.665766550926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45948.665766550926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45948.665766550926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45948.665766550926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ref="G177:G240" ca="1" si="3">IFERROR(NOW()-F177,"-")</f>
        <v>45948.665766550926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45948.665766550926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45948.665766550926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45948.665766550926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45948.665766550926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45948.665766550926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45948.665766550926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45948.665766550926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45948.665766550926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45948.665766550926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45948.665766550926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45948.665766550926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45948.665766550926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45948.665766550926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45948.665766550926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45948.665766550926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45948.665766550926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45948.665766550926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45948.665766550926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45948.665766550926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45948.665766550926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45948.665766550926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45948.665766550926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45948.665766550926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45948.665766550926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45948.665766550926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45948.665766550926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45948.665766550926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45948.665766550926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45948.665766550926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45948.665766550926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45948.665766550926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45948.665766550926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45948.665766550926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45948.665766550926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45948.665766550926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45948.665766550926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45948.665766550926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45948.665766550926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45948.665766550926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45948.665766550926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45948.665766550926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45948.665766550926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45948.665766550926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45948.665766550926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45948.665766550926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45948.665766550926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45948.665766550926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45948.665766550926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45948.665766550926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45948.665766550926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45948.665766550926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45948.665766550926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45948.665766550926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45948.665766550926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45948.665766550926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45948.665766550926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45948.665766550926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45948.665766550926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45948.665766550926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45948.665766550926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45948.665766550926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45948.665766550926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45948.665766550926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ref="G241:G304" ca="1" si="4">IFERROR(NOW()-F241,"-")</f>
        <v>45948.665766550926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45948.665766550926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45948.665766550926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45948.665766550926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45948.665766550926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45948.665766550926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45948.665766550926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45948.665766550926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45948.665766550926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45948.665766550926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45948.665766550926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45948.665766550926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45948.665766550926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45948.665766550926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45948.665766550926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45948.665766550926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45948.665766550926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45948.665766550926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45948.665766550926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45948.665766550926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45948.665766550926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45948.665766550926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45948.665766550926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45948.665766550926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45948.665766550926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45948.665766550926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45948.665766550926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45948.665766550926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45948.665766550926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45948.665766550926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45948.665766550926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45948.665766550926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45948.665766550926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45948.665766550926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45948.665766550926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45948.665766550926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45948.665766550926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45948.665766550926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45948.665766550926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45948.665766550926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45948.665766550926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45948.665766550926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45948.665766550926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45948.665766550926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45948.665766550926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45948.665766550926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45948.665766550926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45948.665766550926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45948.665766550926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45948.665766550926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45948.665766550926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45948.665766550926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45948.665766550926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45948.665766550926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45948.665766550926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45948.665766550926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45948.665766550926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45948.665766550926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45948.665766550926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45948.665766550926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45948.665766550926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45948.665766550926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45948.665766550926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45948.665766550926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ref="G305:G368" ca="1" si="5">IFERROR(NOW()-F305,"-")</f>
        <v>45948.665766550926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45948.665766550926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45948.665766550926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45948.665766550926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45948.665766550926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45948.665766550926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45948.665766550926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45948.665766550926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45948.665766550926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45948.665766550926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45948.665766550926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45948.665766550926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45948.665766550926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45948.665766550926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45948.665766550926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45948.665766550926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45948.665766550926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45948.665766550926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45948.665766550926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45948.665766550926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45948.665766550926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45948.665766550926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45948.665766550926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45948.665766550926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45948.665766550926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45948.665766550926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45948.665766550926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45948.665766550926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45948.665766550926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45948.665766550926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45948.665766550926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45948.665766550926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45948.665766550926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45948.665766550926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45948.665766550926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45948.665766550926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45948.665766550926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45948.665766550926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45948.665766550926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45948.665766550926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45948.665766550926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45948.665766550926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45948.665766550926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45948.665766550926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45948.665766550926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45948.665766550926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45948.665766550926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45948.665766550926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45948.665766550926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45948.665766550926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45948.665766550926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45948.665766550926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45948.665766550926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45948.665766550926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45948.665766550926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45948.665766550926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45948.665766550926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45948.665766550926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45948.665766550926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45948.665766550926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45948.665766550926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45948.665766550926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45948.665766550926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45948.665766550926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ref="G369:G432" ca="1" si="6">IFERROR(NOW()-F369,"-")</f>
        <v>45948.665766550926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45948.665766550926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45948.665766550926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45948.665766550926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45948.665766550926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45948.665766550926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45948.665766550926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45948.665766550926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45948.665766550926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45948.665766550926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45948.665766550926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45948.665766550926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45948.665766550926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45948.665766550926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45948.665766550926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45948.665766550926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45948.665766550926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45948.665766550926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45948.665766550926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45948.665766550926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45948.665766550926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45948.665766550926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45948.665766550926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45948.665766550926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45948.665766550926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45948.665766550926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45948.665766550926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45948.665766550926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45948.665766550926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45948.665766550926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45948.665766550926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45948.665766550926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45948.665766550926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45948.665766550926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45948.665766550926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45948.665766550926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45948.665766550926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45948.665766550926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45948.665766550926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45948.665766550926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45948.665766550926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45948.665766550926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45948.665766550926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45948.665766550926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45948.665766550926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45948.665766550926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45948.665766550926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45948.665766550926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45948.665766550926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45948.665766550926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45948.665766550926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45948.665766550926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45948.665766550926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45948.665766550926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45948.665766550926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45948.665766550926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45948.665766550926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45948.665766550926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45948.665766550926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45948.665766550926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45948.665766550926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45948.665766550926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45948.665766550926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45948.665766550926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ref="G433:G496" ca="1" si="7">IFERROR(NOW()-F433,"-")</f>
        <v>45948.665766550926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45948.665766550926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45948.665766550926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45948.665766550926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45948.665766550926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45948.665766550926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45948.665766550926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45948.665766550926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45948.665766550926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45948.665766550926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45948.665766550926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45948.665766550926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45948.665766550926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45948.665766550926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45948.665766550926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45948.665766550926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45948.665766550926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45948.665766550926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45948.665766550926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45948.665766550926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45948.665766550926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45948.665766550926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45948.665766550926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45948.665766550926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45948.665766550926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45948.665766550926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45948.665766550926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45948.665766550926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45948.665766550926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45948.665766550926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45948.665766550926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45948.665766550926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45948.665766550926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45948.665766550926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45948.665766550926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45948.665766550926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45948.665766550926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45948.665766550926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45948.665766550926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45948.665766550926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45948.665766550926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45948.665766550926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45948.665766550926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45948.665766550926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45948.665766550926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45948.665766550926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45948.665766550926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45948.665766550926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45948.665766550926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45948.665766550926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45948.665766550926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45948.665766550926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45948.665766550926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45948.665766550926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45948.665766550926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45948.665766550926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45948.665766550926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45948.665766550926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45948.665766550926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45948.665766550926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45948.665766550926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45948.665766550926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45948.665766550926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45948.665766550926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ref="G497:G560" ca="1" si="8">IFERROR(NOW()-F497,"-")</f>
        <v>45948.665766550926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45948.665766550926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45948.665766550926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45948.665766550926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45948.665766550926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45948.665766550926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45948.665766550926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45948.665766550926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45948.665766550926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45948.665766550926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45948.665766550926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45948.665766550926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45948.665766550926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45948.665766550926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45948.665766550926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45948.665766550926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45948.665766550926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45948.665766550926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45948.665766550926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45948.665766550926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45948.665766550926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45948.665766550926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45948.665766550926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45948.665766550926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45948.665766550926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45948.665766550926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45948.665766550926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45948.665766550926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45948.665766550926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45948.665766550926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45948.665766550926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45948.665766550926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45948.665766550926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45948.665766550926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45948.665766550926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45948.665766550926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45948.665766550926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45948.665766550926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45948.665766550926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45948.665766550926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45948.665766550926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45948.665766550926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45948.665766550926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45948.665766550926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45948.665766550926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45948.665766550926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45948.665766550926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45948.665766550926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45948.665766550926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45948.665766550926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45948.665766550926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45948.665766550926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45948.665766550926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45948.665766550926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45948.665766550926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45948.665766550926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45948.665766550926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45948.665766550926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45948.665766550926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45948.665766550926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45948.665766550926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45948.665766550926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45948.665766550926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45948.665766550926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ref="G561:G624" ca="1" si="9">IFERROR(NOW()-F561,"-")</f>
        <v>45948.665766550926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45948.665766550926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45948.665766550926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45948.665766550926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45948.665766550926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45948.665766550926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45948.665766550926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45948.665766550926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45948.665766550926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45948.665766550926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45948.665766550926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45948.665766550926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45948.665766550926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45948.665766550926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45948.665766550926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45948.665766550926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45948.665766550926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45948.665766550926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45948.665766550926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45948.665766550926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45948.665766550926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45948.665766550926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45948.665766550926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45948.665766550926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45948.665766550926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45948.665766550926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45948.665766550926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45948.665766550926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45948.665766550926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45948.665766550926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45948.665766550926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45948.665766550926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45948.665766550926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45948.665766550926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45948.665766550926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45948.665766550926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45948.665766550926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45948.665766550926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45948.665766550926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45948.665766550926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45948.665766550926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45948.665766550926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45948.665766550926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45948.665766550926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45948.665766550926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45948.665766550926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45948.665766550926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45948.665766550926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45948.665766550926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45948.665766550926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45948.665766550926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45948.665766550926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45948.665766550926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45948.665766550926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45948.665766550926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45948.665766550926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45948.665766550926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45948.665766550926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45948.665766550926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45948.665766550926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45948.665766550926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45948.665766550926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45948.665766550926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45948.665766550926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ref="G625:G688" ca="1" si="10">IFERROR(NOW()-F625,"-")</f>
        <v>45948.665766550926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45948.665766550926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45948.665766550926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45948.665766550926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45948.665766550926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45948.665766550926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45948.665766550926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45948.665766550926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45948.665766550926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45948.665766550926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45948.665766550926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45948.665766550926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45948.665766550926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45948.665766550926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45948.665766550926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45948.665766550926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45948.665766550926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45948.665766550926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45948.665766550926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45948.665766550926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45948.665766550926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45948.665766550926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45948.665766550926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45948.665766550926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45948.665766550926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45948.665766550926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45948.665766550926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45948.665766550926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45948.665766550926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45948.665766550926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45948.665766550926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45948.665766550926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45948.665766550926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45948.665766550926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45948.665766550926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45948.665766550926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45948.665766550926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45948.665766550926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45948.665766550926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45948.665766550926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45948.665766550926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45948.665766550926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45948.665766550926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45948.665766550926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45948.665766550926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45948.665766550926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45948.665766550926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45948.665766550926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45948.665766550926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45948.665766550926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45948.665766550926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45948.665766550926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45948.665766550926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45948.665766550926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45948.665766550926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45948.665766550926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45948.665766550926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45948.665766550926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45948.665766550926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45948.665766550926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45948.665766550926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45948.665766550926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45948.665766550926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45948.665766550926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ref="G689:G752" ca="1" si="11">IFERROR(NOW()-F689,"-")</f>
        <v>45948.665766550926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45948.665766550926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45948.665766550926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45948.665766550926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45948.665766550926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45948.665766550926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45948.665766550926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45948.665766550926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45948.665766550926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45948.665766550926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45948.665766550926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45948.665766550926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45948.665766550926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45948.665766550926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45948.665766550926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45948.665766550926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45948.665766550926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45948.665766550926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45948.665766550926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45948.665766550926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45948.665766550926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45948.665766550926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45948.665766550926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45948.665766550926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45948.665766550926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45948.665766550926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45948.665766550926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45948.665766550926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45948.665766550926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45948.665766550926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45948.665766550926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45948.665766550926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45948.665766550926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45948.665766550926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45948.665766550926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45948.665766550926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45948.665766550926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45948.665766550926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45948.665766550926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45948.665766550926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45948.665766550926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45948.665766550926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45948.665766550926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45948.665766550926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45948.665766550926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45948.665766550926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45948.665766550926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45948.665766550926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45948.665766550926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45948.665766550926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45948.665766550926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45948.665766550926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45948.665766550926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45948.665766550926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45948.665766550926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45948.665766550926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45948.665766550926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45948.665766550926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45948.665766550926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45948.665766550926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45948.665766550926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45948.665766550926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45948.665766550926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45948.665766550926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ref="G753:G816" ca="1" si="12">IFERROR(NOW()-F753,"-")</f>
        <v>45948.665766550926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45948.665766550926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45948.665766550926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45948.665766550926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45948.665766550926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45948.665766550926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45948.665766550926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45948.665766550926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45948.665766550926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45948.665766550926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45948.665766550926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45948.665766550926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45948.665766550926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45948.665766550926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45948.665766550926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45948.665766550926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45948.665766550926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45948.665766550926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45948.665766550926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45948.665766550926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45948.665766550926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45948.665766550926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45948.665766550926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45948.665766550926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45948.665766550926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45948.665766550926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45948.665766550926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45948.665766550926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45948.665766550926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45948.665766550926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45948.665766550926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45948.665766550926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45948.665766550926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45948.665766550926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45948.665766550926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45948.665766550926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45948.665766550926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45948.665766550926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45948.665766550926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45948.665766550926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45948.665766550926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45948.665766550926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45948.665766550926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45948.665766550926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45948.665766550926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45948.665766550926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45948.665766550926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45948.665766550926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45948.665766550926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45948.665766550926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45948.665766550926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45948.665766550926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45948.665766550926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45948.665766550926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45948.665766550926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45948.665766550926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45948.665766550926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45948.665766550926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45948.665766550926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45948.665766550926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45948.665766550926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45948.665766550926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45948.665766550926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45948.665766550926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ref="G817:G880" ca="1" si="13">IFERROR(NOW()-F817,"-")</f>
        <v>45948.665766550926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45948.665766550926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45948.665766550926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45948.665766550926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45948.665766550926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45948.665766550926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45948.665766550926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45948.665766550926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45948.665766550926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45948.665766550926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45948.665766550926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45948.665766550926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45948.665766550926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45948.665766550926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45948.665766550926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45948.665766550926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45948.665766550926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45948.665766550926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45948.665766550926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45948.665766550926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45948.665766550926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45948.665766550926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45948.665766550926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45948.665766550926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45948.665766550926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45948.665766550926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45948.665766550926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45948.665766550926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45948.665766550926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45948.665766550926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45948.665766550926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45948.665766550926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45948.665766550926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45948.665766550926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45948.665766550926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45948.665766550926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45948.665766550926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45948.665766550926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45948.665766550926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45948.665766550926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45948.665766550926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45948.665766550926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45948.665766550926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45948.665766550926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45948.665766550926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45948.665766550926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45948.665766550926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45948.665766550926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45948.665766550926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45948.665766550926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45948.665766550926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45948.665766550926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45948.665766550926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45948.665766550926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45948.665766550926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45948.665766550926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45948.665766550926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45948.665766550926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45948.665766550926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45948.665766550926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45948.665766550926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45948.665766550926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45948.665766550926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45948.665766550926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ref="G881:G944" ca="1" si="14">IFERROR(NOW()-F881,"-")</f>
        <v>45948.665766550926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45948.665766550926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45948.665766550926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45948.665766550926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45948.665766550926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45948.665766550926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45948.665766550926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45948.665766550926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45948.665766550926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45948.665766550926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45948.665766550926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45948.665766550926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45948.665766550926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45948.665766550926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45948.665766550926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45948.665766550926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45948.665766550926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45948.665766550926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45948.665766550926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45948.665766550926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45948.665766550926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45948.665766550926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45948.665766550926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45948.665766550926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45948.665766550926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45948.665766550926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45948.665766550926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45948.665766550926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45948.665766550926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45948.665766550926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45948.665766550926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45948.665766550926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45948.665766550926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45948.665766550926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45948.665766550926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45948.665766550926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45948.665766550926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45948.665766550926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45948.665766550926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45948.665766550926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45948.665766550926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45948.665766550926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45948.665766550926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45948.665766550926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45948.665766550926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45948.665766550926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45948.665766550926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45948.665766550926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45948.665766550926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45948.665766550926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45948.665766550926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45948.665766550926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45948.665766550926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45948.665766550926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45948.665766550926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45948.665766550926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45948.665766550926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45948.665766550926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45948.665766550926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45948.665766550926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45948.665766550926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45948.665766550926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45948.665766550926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45948.665766550926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ref="G945:G1008" ca="1" si="15">IFERROR(NOW()-F945,"-")</f>
        <v>45948.665766550926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45948.665766550926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45948.665766550926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45948.665766550926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45948.665766550926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45948.665766550926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45948.665766550926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45948.665766550926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45948.665766550926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45948.665766550926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45948.665766550926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45948.665766550926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45948.665766550926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45948.665766550926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45948.665766550926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45948.665766550926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45948.665766550926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45948.665766550926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45948.665766550926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45948.665766550926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45948.665766550926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45948.665766550926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45948.665766550926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45948.665766550926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45948.665766550926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45948.665766550926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45948.665766550926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45948.665766550926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45948.665766550926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45948.665766550926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45948.665766550926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45948.665766550926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45948.665766550926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45948.665766550926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45948.665766550926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45948.665766550926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45948.665766550926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45948.665766550926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45948.665766550926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45948.665766550926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45948.665766550926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45948.665766550926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45948.665766550926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45948.665766550926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45948.665766550926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45948.665766550926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45948.665766550926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45948.665766550926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45948.665766550926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45948.665766550926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45948.665766550926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45948.665766550926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45948.665766550926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45948.665766550926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45948.665766550926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45948.665766550926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45948.665766550926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45948.665766550926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45948.665766550926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45948.665766550926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45948.665766550926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45948.665766550926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45948.665766550926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45948.665766550926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ref="G1009:G1072" ca="1" si="16">IFERROR(NOW()-F1009,"-")</f>
        <v>45948.665766550926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45948.665766550926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45948.665766550926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45948.665766550926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45948.665766550926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45948.665766550926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45948.665766550926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45948.665766550926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45948.665766550926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45948.665766550926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45948.665766550926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45948.665766550926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45948.665766550926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45948.665766550926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45948.665766550926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45948.665766550926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45948.665766550926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45948.665766550926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45948.665766550926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45948.665766550926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45948.665766550926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45948.665766550926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45948.665766550926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45948.665766550926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45948.665766550926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45948.665766550926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45948.665766550926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45948.665766550926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45948.665766550926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45948.665766550926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45948.665766550926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45948.665766550926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45948.665766550926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45948.665766550926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45948.665766550926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45948.665766550926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45948.665766550926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45948.665766550926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45948.665766550926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45948.665766550926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45948.665766550926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45948.665766550926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45948.665766550926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45948.665766550926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45948.665766550926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45948.665766550926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45948.665766550926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45948.665766550926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45948.665766550926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45948.665766550926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45948.665766550926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45948.665766550926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45948.665766550926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45948.665766550926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45948.665766550926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45948.665766550926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45948.665766550926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45948.665766550926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45948.665766550926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45948.665766550926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45948.665766550926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45948.665766550926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45948.665766550926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45948.665766550926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ref="G1073:G1136" ca="1" si="17">IFERROR(NOW()-F1073,"-")</f>
        <v>45948.665766550926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45948.665766550926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45948.665766550926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45948.665766550926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45948.665766550926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45948.665766550926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45948.665766550926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45948.665766550926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45948.665766550926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45948.665766550926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45948.665766550926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45948.665766550926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45948.665766550926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45948.665766550926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45948.665766550926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45948.665766550926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45948.665766550926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45948.665766550926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45948.665766550926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45948.665766550926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45948.665766550926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45948.665766550926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45948.665766550926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45948.665766550926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45948.665766550926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45948.665766550926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45948.665766550926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45948.665766550926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45948.665766550926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45948.665766550926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45948.665766550926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45948.665766550926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45948.665766550926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45948.665766550926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45948.665766550926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45948.665766550926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45948.665766550926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45948.665766550926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45948.665766550926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45948.665766550926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45948.665766550926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45948.665766550926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45948.665766550926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45948.665766550926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45948.665766550926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45948.665766550926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45948.665766550926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45948.665766550926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45948.665766550926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45948.665766550926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45948.665766550926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45948.665766550926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45948.665766550926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45948.665766550926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45948.665766550926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45948.665766550926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45948.665766550926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45948.665766550926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45948.665766550926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45948.665766550926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45948.665766550926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45948.665766550926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45948.665766550926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45948.665766550926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ref="G1137:G1151" ca="1" si="18">IFERROR(NOW()-F1137,"-")</f>
        <v>45948.665766550926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45948.665766550926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45948.665766550926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45948.665766550926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45948.665766550926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45948.665766550926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45948.665766550926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45948.665766550926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45948.665766550926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45948.665766550926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45948.665766550926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45948.665766550926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45948.665766550926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45948.665766550926</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45948.665766550926</v>
      </c>
      <c r="H1151" s="22"/>
      <c r="I1151" s="19" t="str">
        <f>IFERROR(VLOOKUP(D1151,DB!A:F,6,0),"")</f>
        <v/>
      </c>
      <c r="J1151" s="18" t="str">
        <f>IFERROR(VLOOKUP(D1151,DB!A:G,7,0),"")</f>
        <v/>
      </c>
      <c r="K1151" s="47"/>
      <c r="L1151" s="23" t="str">
        <f>IFERROR(VLOOKUP(D1151,DB!A:I,9,0),"")</f>
        <v/>
      </c>
    </row>
  </sheetData>
  <dataValidations count="2">
    <dataValidation allowBlank="1" showInputMessage="1" showErrorMessage="1" sqref="E1" xr:uid="{5914219A-CB83-432D-936A-CC0CB6F3982A}"/>
    <dataValidation type="list" allowBlank="1" showInputMessage="1" showErrorMessage="1" sqref="E3:E115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245.1850489583303</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1.1706739583314629</v>
      </c>
      <c r="H3" s="128">
        <v>45947.457812499997</v>
      </c>
      <c r="I3" s="124" t="str">
        <f>IFERROR(VLOOKUP(D3,DB!A:F,6,0),"")</f>
        <v>SCECO</v>
      </c>
      <c r="J3" s="124" t="str">
        <f>IFERROR(VLOOKUP(D3,DB!A:G,7,0),"")</f>
        <v>Dead</v>
      </c>
      <c r="K3" s="130" t="s">
        <v>39061</v>
      </c>
      <c r="L3" s="126" t="str">
        <f>IFERROR(VLOOKUP(D3,DB!A:I,9,0),"")</f>
        <v>Latis</v>
      </c>
    </row>
    <row r="4" spans="1:16" ht="15" customHeight="1">
      <c r="A4" s="124"/>
      <c r="B4" s="124" t="str">
        <f>IFERROR(VLOOKUP(D4,DB!A:K,11,0),"")</f>
        <v/>
      </c>
      <c r="C4" s="125"/>
      <c r="D4" s="126"/>
      <c r="E4" s="101"/>
      <c r="F4" s="128"/>
      <c r="G4" s="129">
        <f ca="1">IFERROR(NOW()-F4,"")</f>
        <v>45948.665766550926</v>
      </c>
      <c r="H4" s="128"/>
      <c r="I4" s="124" t="str">
        <f>IFERROR(VLOOKUP(D4,DB!A:F,6,0),"")</f>
        <v/>
      </c>
      <c r="J4" s="124" t="str">
        <f>IFERROR(VLOOKUP(D4,DB!A:G,7,0),"")</f>
        <v/>
      </c>
      <c r="K4" s="130"/>
      <c r="L4" s="126" t="str">
        <f>IFERROR(VLOOKUP(D4,DB!A:I,9,0),"")</f>
        <v/>
      </c>
    </row>
    <row r="5" spans="1:16" ht="15" customHeight="1">
      <c r="A5" s="124"/>
      <c r="B5" s="124" t="str">
        <f>IFERROR(VLOOKUP(D5,DB!A:K,11,0),"")</f>
        <v/>
      </c>
      <c r="C5" s="125"/>
      <c r="D5"/>
      <c r="E5" s="101"/>
      <c r="F5" s="128"/>
      <c r="G5" s="129">
        <f ca="1">IFERROR(NOW()-F5,"")</f>
        <v>45948.665766550926</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45948.665766550926</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45948.665766550926</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01"/>
      <c r="F8" s="128"/>
      <c r="G8" s="129">
        <f ca="1">IFERROR(NOW()-F8,"")</f>
        <v>45948.665766550926</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45948.665766550926</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45948.665766550926</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45948.665766550926</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45948.665766550926</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45948.665766550926</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01"/>
      <c r="F14" s="128"/>
      <c r="G14" s="129">
        <f ca="1">IFERROR(NOW()-F14,"")</f>
        <v>45948.665766550926</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45948.665766550926</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45948.665766550926</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45948.665766550926</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45948.665766550926</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45948.665766550926</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45948.665766550926</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45948.665766550926</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45948.665766550926</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45948.665766550926</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45948.665766550926</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45948.665766550926</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45948.665766550926</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45948.665766550926</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45948.665766550926</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45948.665766550926</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45948.665766550926</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45948.665766550926</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45948.665766550926</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45948.665766550926</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45948.665766550926</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45948.665766550926</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45948.665766550926</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45948.665766550926</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45948.665766550926</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45948.665766550926</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45948.665766550926</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45948.665766550926</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45948.665766550926</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45948.665766550926</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45948.665766550926</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45948.665766550926</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45948.665766550926</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45948.665766550926</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45948.665766550926</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45948.665766550926</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45948.665766550926</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45948.665766550926</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45948.665766550926</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45948.665766550926</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45948.665766550926</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45948.665766550926</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45948.665766550926</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45948.665766550926</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45948.665766550926</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45948.665766550926</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45948.665766550926</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45948.665766550926</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45948.665766550926</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45948.665766550926</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45948.665766550926</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45948.665766550926</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45948.665766550926</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45948.665766550926</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45948.665766550926</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45948.665766550926</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45948.665766550926</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45948.665766550926</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45948.665766550926</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45948.665766550926</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45948.665766550926</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45948.665766550926</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45948.665766550926</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45948.665766550926</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45948.665766550926</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45948.665766550926</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45948.665766550926</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45948.665766550926</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45948.665766550926</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45948.665766550926</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45948.665766550926</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45948.665766550926</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45948.665766550926</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45948.665766550926</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45948.665766550926</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45948.665766550926</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45948.665766550926</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45948.665766550926</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45948.665766550926</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45948.665766550926</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45948.665766550926</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45948.665766550926</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45948.665766550926</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45948.665766550926</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45948.665766550926</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45948.665766550926</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45948.665766550926</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45948.665766550926</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45948.665766550926</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45948.665766550926</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45948.665766550926</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45948.665766550926</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45948.665766550926</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45948.665766550926</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45948.665766550926</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45948.665766550926</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45948.665766550926</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45948.665766550926</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45948.665766550926</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45948.665766550926</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45948.665766550926</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45948.665766550926</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45948.665766550926</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45948.665766550926</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45948.665766550926</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45948.665766550926</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45948.665766550926</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45948.665766550926</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45948.665766550926</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45948.665766550926</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45948.665766550926</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45948.665766550926</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45948.665766550926</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45948.665766550926</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45948.665766550926</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45948.665766550926</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45948.665766550926</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45948.665766550926</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45948.665766550926</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45948.665766550926</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45948.665766550926</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45948.665766550926</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45948.665766550926</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45948.665766550926</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45948.665766550926</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45948.665766550926</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45948.665766550926</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45948.665766550926</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45948.665766550926</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45948.665766550926</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45948.665766550926</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45948.665766550926</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45948.665766550926</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45948.665766550926</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45948.665766550926</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45948.665766550926</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45948.665766550926</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45948.665766550926</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45948.665766550926</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45948.665766550926</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45948.665766550926</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45948.665766550926</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45948.665766550926</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45948.665766550926</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45948.665766550926</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45948.665766550926</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45948.665766550926</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45948.665766550926</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45948.665766550926</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45948.665766550926</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45948.665766550926</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45948.665766550926</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45948.665766550926</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45948.665766550926</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45948.665766550926</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45948.665766550926</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45948.665766550926</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45948.665766550926</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45948.665766550926</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45948.665766550926</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45948.665766550926</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45948.665766550926</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45948.665766550926</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45948.665766550926</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45948.665766550926</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45948.665766550926</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45948.665766550926</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45948.665766550926</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45948.665766550926</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45948.665766550926</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45948.665766550926</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45948.665766550926</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45948.665766550926</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45948.665766550926</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45948.665766550926</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45948.665766550926</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45948.665766550926</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45948.665766550926</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45948.665766550926</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45948.665766550926</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45948.665766550926</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45948.665766550926</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45948.665766550926</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45948.665766550926</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45948.665766550926</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45948.665766550926</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45948.665766550926</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45948.665766550926</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45948.665766550926</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45948.665766550926</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45948.665766550926</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45948.665766550926</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45948.665766550926</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45948.665766550926</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45948.665766550926</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45948.665766550926</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45948.665766550926</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45948.665766550926</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45948.665766550926</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45948.665766550926</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45948.665766550926</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45948.665766550926</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45948.665766550926</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45948.665766550926</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45948.665766550926</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45948.665766550926</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45948.665766550926</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45948.665766550926</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45948.665766550926</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45948.665766550926</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45948.665766550926</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45948.665766550926</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45948.665766550926</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45948.665766550926</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45948.665766550926</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45948.665766550926</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45948.665766550926</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45948.665766550926</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45948.665766550926</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45948.665766550926</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45948.665766550926</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45948.665766550926</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45948.665766550926</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45948.665766550926</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45948.665766550926</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45948.665766550926</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45948.665766550926</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45948.665766550926</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45948.665766550926</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45948.665766550926</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45948.665766550926</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45948.665766550926</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45948.665766550926</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45948.665766550926</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45948.665766550926</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45948.665766550926</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45948.665766550926</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45948.665766550926</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45948.665766550926</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45948.665766550926</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45948.665766550926</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45948.665766550926</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45948.665766550926</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45948.665766550926</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45948.665766550926</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45948.665766550926</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45948.665766550926</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45948.665766550926</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45948.665766550926</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45948.665766550926</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45948.665766550926</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45948.665766550926</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45948.665766550926</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45948.665766550926</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45948.665766550926</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45948.665766550926</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45948.665766550926</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45948.665766550926</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45948.665766550926</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45948.665766550926</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45948.665766550926</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45948.665766550926</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45948.665766550926</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45948.665766550926</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45948.665766550926</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45948.665766550926</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45948.665766550926</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45948.665766550926</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45948.665766550926</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45948.665766550926</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45948.665766550926</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45948.665766550926</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45948.665766550926</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45948.665766550926</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45948.665766550926</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45948.665766550926</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45948.665766550926</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45948.665766550926</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45948.665766550926</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45948.665766550926</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45948.665766550926</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45948.665766550926</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45948.665766550926</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45948.665766550926</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45948.665766550926</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45948.665766550926</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45948.665766550926</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45948.665766550926</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45948.665766550926</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45948.665766550926</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45948.665766550926</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45948.665766550926</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45948.665766550926</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45948.665766550926</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45948.665766550926</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45948.665766550926</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45948.665766550926</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45948.665766550926</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45948.665766550926</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45948.665766550926</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45948.665766550926</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45948.665766550926</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45948.665766550926</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45948.665766550926</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45948.665766550926</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45948.665766550926</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45948.665766550926</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45948.665766550926</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45948.665766550926</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45948.665766550926</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45948.665766550926</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45948.665766550926</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45948.665766550926</v>
      </c>
      <c r="H326" s="128"/>
      <c r="I326" s="124" t="str">
        <f>IFERROR(VLOOKUP(D326,DB!A:F,6,0),"")</f>
        <v/>
      </c>
      <c r="J326" s="124" t="str">
        <f>IFERROR(VLOOKUP(D326,DB!A:G,7,0),"")</f>
        <v/>
      </c>
      <c r="K326" s="130"/>
      <c r="L326" s="126" t="str">
        <f>IFERROR(VLOOKUP(D326,DB!A:I,9,0),"")</f>
        <v/>
      </c>
    </row>
    <row r="327" spans="1:12" ht="15" customHeight="1">
      <c r="A327" s="131"/>
      <c r="B327" s="131" t="str">
        <f>IFERROR(VLOOKUP(D327,DB!A:K,11,0),"")</f>
        <v/>
      </c>
      <c r="C327" s="132"/>
      <c r="D327" s="133"/>
      <c r="E327" s="134"/>
      <c r="F327" s="135"/>
      <c r="G327" s="136">
        <f ca="1">IFERROR(NOW()-F327,"")</f>
        <v>45948.665766550926</v>
      </c>
      <c r="H327" s="135"/>
      <c r="I327" s="131" t="str">
        <f>IFERROR(VLOOKUP(D327,DB!A:F,6,0),"")</f>
        <v/>
      </c>
      <c r="J327" s="131" t="str">
        <f>IFERROR(VLOOKUP(D327,DB!A:G,7,0),"")</f>
        <v/>
      </c>
      <c r="K327" s="137"/>
      <c r="L327" s="133"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workbookViewId="0">
      <selection activeCell="D8" sqref="D8"/>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56.83370636573818</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39045</v>
      </c>
      <c r="F3" s="38">
        <v>45926.188877314817</v>
      </c>
      <c r="G3" s="154">
        <f t="shared" ref="G3" ca="1" si="0">IFERROR(NOW()-F3,"")</f>
        <v>22.476889236109855</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3.8941924768514582</v>
      </c>
      <c r="H4" s="38">
        <v>45944.676192129627</v>
      </c>
      <c r="I4" s="37" t="str">
        <f>IFERROR(VLOOKUP(D4,DB!A:F,6,0),"")</f>
        <v>SCECO</v>
      </c>
      <c r="J4" s="37" t="str">
        <f>IFERROR(VLOOKUP(D4,DB!A:G,7,0),"")</f>
        <v>Dead</v>
      </c>
      <c r="K4" s="37" t="s">
        <v>39067</v>
      </c>
      <c r="L4" s="37" t="str">
        <f>IFERROR(VLOOKUP(D4,DB!A:I,9,0),"")</f>
        <v>Latis</v>
      </c>
    </row>
    <row r="5" spans="1:13" ht="15">
      <c r="A5" s="81" t="s">
        <v>39068</v>
      </c>
      <c r="B5" s="81" t="str">
        <f>IFERROR(VLOOKUP(D5,DB!A:K,11,0),"")</f>
        <v>R5</v>
      </c>
      <c r="C5" s="81">
        <v>1</v>
      </c>
      <c r="D5" s="167" t="s">
        <v>34405</v>
      </c>
      <c r="E5" s="37" t="s">
        <v>38964</v>
      </c>
      <c r="F5" s="120">
        <v>45948.654976851853</v>
      </c>
      <c r="G5" s="121">
        <f t="shared" ref="G5" ca="1" si="2">IFERROR(NOW()-F5,"")</f>
        <v>1.0789699073939119E-2</v>
      </c>
      <c r="H5" s="120">
        <v>45948.648726851854</v>
      </c>
      <c r="I5" s="81" t="str">
        <f>IFERROR(VLOOKUP(D5,DB!A:F,6,0),"")</f>
        <v>Generator-SG</v>
      </c>
      <c r="J5" s="81" t="str">
        <f>IFERROR(VLOOKUP(D5,DB!A:G,7,0),"")</f>
        <v>Vandalized</v>
      </c>
      <c r="K5" s="81" t="s">
        <v>39069</v>
      </c>
      <c r="L5" s="81" t="str">
        <f>IFERROR(VLOOKUP(D5,DB!A:I,9,0),"")</f>
        <v>Latis</v>
      </c>
    </row>
    <row r="6" spans="1:13" ht="15">
      <c r="A6" s="167"/>
      <c r="B6" s="167" t="str">
        <f>IFERROR(VLOOKUP(D6,DB!A:K,11,0),"")</f>
        <v/>
      </c>
      <c r="C6" s="167"/>
      <c r="D6" s="167"/>
      <c r="E6" s="167"/>
      <c r="F6" s="168"/>
      <c r="G6" s="169">
        <f ca="1">IFERROR(NOW()-F6,"")</f>
        <v>45948.665766550926</v>
      </c>
      <c r="H6" s="168"/>
      <c r="I6" s="167" t="str">
        <f>IFERROR(VLOOKUP(D6,DB!A:F,6,0),"")</f>
        <v/>
      </c>
      <c r="J6" s="167" t="str">
        <f>IFERROR(VLOOKUP(D6,DB!A:G,7,0),"")</f>
        <v/>
      </c>
      <c r="K6" s="167"/>
      <c r="L6" s="167" t="str">
        <f>IFERROR(VLOOKUP(D6,DB!A:I,9,0),"")</f>
        <v/>
      </c>
    </row>
    <row r="7" spans="1:13" ht="15">
      <c r="A7" s="167"/>
      <c r="B7" s="167" t="str">
        <f>IFERROR(VLOOKUP(D7,DB!A:K,11,0),"")</f>
        <v/>
      </c>
      <c r="C7" s="167"/>
      <c r="D7" s="167"/>
      <c r="E7" s="167"/>
      <c r="F7" s="168"/>
      <c r="G7" s="169">
        <f ca="1">IFERROR(NOW()-F7,"")</f>
        <v>45948.665766550926</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45948.665766550926</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45948.665766550926</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45948.665766550926</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45948.665766550926</v>
      </c>
      <c r="H11" s="168"/>
      <c r="I11" s="167" t="str">
        <f>IFERROR(VLOOKUP(D11,DB!A:F,6,0),"")</f>
        <v/>
      </c>
      <c r="J11" s="167" t="str">
        <f>IFERROR(VLOOKUP(D11,DB!A:G,7,0),"")</f>
        <v/>
      </c>
      <c r="K11" s="167"/>
      <c r="L11" s="167" t="str">
        <f>IFERROR(VLOOKUP(D11,DB!A:I,9,0),"")</f>
        <v/>
      </c>
    </row>
    <row r="12" spans="1:13" ht="15.75">
      <c r="A12" s="167"/>
      <c r="B12" s="167" t="str">
        <f>IFERROR(VLOOKUP(D12,DB!A:K,11,0),"")</f>
        <v/>
      </c>
      <c r="C12" s="167"/>
      <c r="D12" s="170"/>
      <c r="E12" s="167"/>
      <c r="F12" s="168"/>
      <c r="G12" s="169">
        <f ca="1">IFERROR(NOW()-F12,"")</f>
        <v>45948.665766550926</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45948.665766550926</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45948.665766550926</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45948.665766550926</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45948.665766550926</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45948.665766550926</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45948.665766550926</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45948.665766550926</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45948.665766550926</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45948.665766550926</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45948.665766550926</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45948.665766550926</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45948.665766550926</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45948.665766550926</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45948.665766550926</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45948.665766550926</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45948.665766550926</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45948.665766550926</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45948.665766550926</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45948.665766550926</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45948.665766550926</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45948.665766550926</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45948.665766550926</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45948.665766550926</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45948.665766550926</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45948.665766550926</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45948.665766550926</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45948.665766550926</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45948.665766550926</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45948.665766550926</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45948.665766550926</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45948.665766550926</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45948.665766550926</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45948.665766550926</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45948.665766550926</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45948.665766550926</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45948.665766550926</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45948.665766550926</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45948.665766550926</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45948.665766550926</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45948.665766550926</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45948.665766550926</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45948.665766550926</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45948.665766550926</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45948.665766550926</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45948.665766550926</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45948.665766550926</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45948.665766550926</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45948.665766550926</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45948.665766550926</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45948.665766550926</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45948.665766550926</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45948.665766550926</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45948.665766550926</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45948.665766550926</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45948.665766550926</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45948.665766550926</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45948.665766550926</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45948.665766550926</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45948.665766550926</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45948.665766550926</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45948.665766550926</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45948.665766550926</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45948.665766550926</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45948.665766550926</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45948.665766550926</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45948.665766550926</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45948.665766550926</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45948.665766550926</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45948.665766550926</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45948.665766550926</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45948.665766550926</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45948.665766550926</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45948.665766550926</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45948.665766550926</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45948.665766550926</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45948.665766550926</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45948.665766550926</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45948.665766550926</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45948.665766550926</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45948.665766550926</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45948.665766550926</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45948.665766550926</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45948.665766550926</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45948.665766550926</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45948.665766550926</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45948.665766550926</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45948.665766550926</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45948.665766550926</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45948.665766550926</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45948.665766550926</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45948.665766550926</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45948.665766550926</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45948.665766550926</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45948.665766550926</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45948.665766550926</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45948.665766550926</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45948.665766550926</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45948.665766550926</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45948.665766550926</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45948.665766550926</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45948.665766550926</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45948.665766550926</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45948.665766550926</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45948.665766550926</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45948.665766550926</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45948.665766550926</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45948.665766550926</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45948.665766550926</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45948.665766550926</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45948.665766550926</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45948.665766550926</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45948.665766550926</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45948.665766550926</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45948.665766550926</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45948.665766550926</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45948.665766550926</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45948.665766550926</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45948.665766550926</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45948.665766550926</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45948.665766550926</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45948.665766550926</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45948.665766550926</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45948.665766550926</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45948.665766550926</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45948.665766550926</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45948.665766550926</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45948.665766550926</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45948.665766550926</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45948.665766550926</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45948.665766550926</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45948.665766550926</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45948.665766550926</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45948.665766550926</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45948.665766550926</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45948.665766550926</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45948.665766550926</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45948.665766550926</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45948.665766550926</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45948.665766550926</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45948.665766550926</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45948.665766550926</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45948.665766550926</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45948.665766550926</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45948.665766550926</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45948.665766550926</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45948.665766550926</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45948.665766550926</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45948.665766550926</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45948.665766550926</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45948.665766550926</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45948.665766550926</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45948.665766550926</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45948.665766550926</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45948.665766550926</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45948.665766550926</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45948.665766550926</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45948.665766550926</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45948.665766550926</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45948.665766550926</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45948.665766550926</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45948.665766550926</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45948.665766550926</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45948.665766550926</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45948.665766550926</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45948.665766550926</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45948.665766550926</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45948.665766550926</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45948.665766550926</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45948.665766550926</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45948.665766550926</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45948.665766550926</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45948.665766550926</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45948.665766550926</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45948.665766550926</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45948.665766550926</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45948.665766550926</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45948.665766550926</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45948.665766550926</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45948.665766550926</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45948.665766550926</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45948.665766550926</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45948.665766550926</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45948.665766550926</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45948.665766550926</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45948.665766550926</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45948.665766550926</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45948.665766550926</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45948.665766550926</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45948.665766550926</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45948.665766550926</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45948.665766550926</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45948.665766550926</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45948.665766550926</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45948.665766550926</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45948.665766550926</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45948.665766550926</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45948.665766550926</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45948.665766550926</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45948.665766550926</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45948.665766550926</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45948.665766550926</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45948.665766550926</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45948.665766550926</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45948.665766550926</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45948.665766550926</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45948.665766550926</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45948.665766550926</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45948.665766550926</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45948.665766550926</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45948.665766550926</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45948.665766550926</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45948.665766550926</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45948.665766550926</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45948.665766550926</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45948.665766550926</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45948.665766550926</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45948.665766550926</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45948.665766550926</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45948.665766550926</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45948.665766550926</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45948.665766550926</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45948.665766550926</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45948.665766550926</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45948.665766550926</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45948.665766550926</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45948.665766550926</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45948.665766550926</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45948.665766550926</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45948.665766550926</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45948.665766550926</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45948.665766550926</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45948.665766550926</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45948.665766550926</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45948.665766550926</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45948.665766550926</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45948.665766550926</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45948.665766550926</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45948.665766550926</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45948.665766550926</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45948.665766550926</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45948.665766550926</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45948.665766550926</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45948.665766550926</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45948.665766550926</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45948.665766550926</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45948.665766550926</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45948.665766550926</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45948.665766550926</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45948.665766550926</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45948.665766550926</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45948.665766550926</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45948.665766550926</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45948.665766550926</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45948.665766550926</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45948.665766550926</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45948.665766550926</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45948.665766550926</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45948.665766550926</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45948.665766550926</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45948.665766550926</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45948.665766550926</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45948.665766550926</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45948.665766550926</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45948.665766550926</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45948.665766550926</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45948.665766550926</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45948.665766550926</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45948.665766550926</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45948.665766550926</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45948.665766550926</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45948.665766550926</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45948.665766550926</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45948.665766550926</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45948.665766550926</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45948.665766550926</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45948.665766550926</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45948.665766550926</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45948.665766550926</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45948.665766550926</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45948.665766550926</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45948.665766550926</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45948.665766550926</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45948.665766550926</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45948.665766550926</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45948.665766550926</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45948.665766550926</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45948.665766550926</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45948.665766550926</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45948.665766550926</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45948.665766550926</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45948.665766550926</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45948.665766550926</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45948.665766550926</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45948.665766550926</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45948.665766550926</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45948.665766550926</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45948.665766550926</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45948.665766550926</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45948.665766550926</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45948.665766550926</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45948.665766550926</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45948.665766550926</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45948.665766550926</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45948.665766550926</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45948.665766550926</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45948.665766550926</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45948.665766550926</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45948.665766550926</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45948.665766550926</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45948.665766550926</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45948.665766550926</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45948.665766550926</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45948.665766550926</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45948.665766550926</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45948.665766550926</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45948.665766550926</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45948.665766550926</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45948.665766550926</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45948.665766550926</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45948.665766550926</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45948.665766550926</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45948.665766550926</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45948.665766550926</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45948.665766550926</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45948.665766550926</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45948.665766550926</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45948.665766550926</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45948.665766550926</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45948.665766550926</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45948.665766550926</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45948.665766550926</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45948.665766550926</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45948.665766550926</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45948.665766550926</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45948.665766550926</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45948.665766550926</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45948.665766550926</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45948.665766550926</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45948.665766550926</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45948.665766550926</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45948.665766550926</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45948.665766550926</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45948.665766550926</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45948.665766550926</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45948.665766550926</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45948.665766550926</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45948.665766550926</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45948.665766550926</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45948.665766550926</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45948.665766550926</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45948.665766550926</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45948.665766550926</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45948.665766550926</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45948.665766550926</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45948.665766550926</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45948.665766550926</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45948.665766550926</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45948.665766550926</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45948.665766550926</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45948.665766550926</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45948.665766550926</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45948.665766550926</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45948.665766550926</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45948.665766550926</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45948.665766550926</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45948.665766550926</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45948.665766550926</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45948.665766550926</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45948.665766550926</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45948.665766550926</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45948.665766550926</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45948.665766550926</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45948.665766550926</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45948.665766550926</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45948.665766550926</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45948.665766550926</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45948.665766550926</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45948.665766550926</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45948.665766550926</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45948.665766550926</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45948.665766550926</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45948.665766550926</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45948.665766550926</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45948.665766550926</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45948.665766550926</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45948.665766550926</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45948.665766550926</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45948.665766550926</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45948.665766550926</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45948.665766550926</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45948.665766550926</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45948.665766550926</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45948.665766550926</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45948.665766550926</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45948.665766550926</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45948.665766550926</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45948.665766550926</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45948.665766550926</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45948.665766550926</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45948.665766550926</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45948.665766550926</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45948.665766550926</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45948.665766550926</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45948.665766550926</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45948.665766550926</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45948.665766550926</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45948.665766550926</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45948.665766550926</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45948.665766550926</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45948.665766550926</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45948.665766550926</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45948.665766550926</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45948.665766550926</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45948.665766550926</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45948.665766550926</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45948.665766550926</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45948.665766550926</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45948.665766550926</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45948.665766550926</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45948.665766550926</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45948.665766550926</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45948.665766550926</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45948.665766550926</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45948.665766550926</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45948.665766550926</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45948.665766550926</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45948.665766550926</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45948.665766550926</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45948.665766550926</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45948.665766550926</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45948.665766550926</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45948.665766550926</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45948.665766550926</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45948.665766550926</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45948.665766550926</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45948.665766550926</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45948.665766550926</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45948.665766550926</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45948.665766550926</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45948.665766550926</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45948.665766550926</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45948.665766550926</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45948.665766550926</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45948.665766550926</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45948.665766550926</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45948.665766550926</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45948.665766550926</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45948.665766550926</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45948.665766550926</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45948.665766550926</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45948.665766550926</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45948.665766550926</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45948.665766550926</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45948.665766550926</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45948.665766550926</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45948.665766550926</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45948.665766550926</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45948.665766550926</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45948.665766550926</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45948.665766550926</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45948.665766550926</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45948.665766550926</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45948.665766550926</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45948.665766550926</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45948.665766550926</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45948.665766550926</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45948.665766550926</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45948.665766550926</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45948.665766550926</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45948.665766550926</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45948.665766550926</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45948.665766550926</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45948.665766550926</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45948.665766550926</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45948.665766550926</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45948.665766550926</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45948.665766550926</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45948.665766550926</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45948.665766550926</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45948.665766550926</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45948.665766550926</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45948.665766550926</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45948.665766550926</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45948.665766550926</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45948.665766550926</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45948.665766550926</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45948.665766550926</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45948.665766550926</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45948.665766550926</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45948.665766550926</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45948.665766550926</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45948.665766550926</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45948.665766550926</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45948.665766550926</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45948.665766550926</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45948.665766550926</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45948.665766550926</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45948.665766550926</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45948.665766550926</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45948.665766550926</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45948.665766550926</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45948.665766550926</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45948.665766550926</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45948.665766550926</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45948.665766550926</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45948.665766550926</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45948.665766550926</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45948.665766550926</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45948.665766550926</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45948.665766550926</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45948.665766550926</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45948.665766550926</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45948.665766550926</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45948.665766550926</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45948.665766550926</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45948.665766550926</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45948.665766550926</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45948.665766550926</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45948.665766550926</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45948.665766550926</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45948.665766550926</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45948.665766550926</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45948.665766550926</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45948.665766550926</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45948.665766550926</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45948.665766550926</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45948.665766550926</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45948.665766550926</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45948.665766550926</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45948.665766550926</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45948.665766550926</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45948.665766550926</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45948.665766550926</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45948.665766550926</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45948.665766550926</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45948.665766550926</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45948.665766550926</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45948.665766550926</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45948.665766550926</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45948.665766550926</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45948.665766550926</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45948.665766550926</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45948.665766550926</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45948.665766550926</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45948.665766550926</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45948.665766550926</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45948.665766550926</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45948.665766550926</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45948.665766550926</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45948.665766550926</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45948.665766550926</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45948.665766550926</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45948.665766550926</v>
      </c>
      <c r="H565" s="168"/>
      <c r="I565" s="167" t="str">
        <f>IFERROR(VLOOKUP(D565,DB!A:F,6,0),"")</f>
        <v/>
      </c>
      <c r="J565" s="167" t="str">
        <f>IFERROR(VLOOKUP(D565,DB!A:G,7,0),"")</f>
        <v/>
      </c>
      <c r="K565" s="167"/>
      <c r="L565" s="167" t="str">
        <f>IFERROR(VLOOKUP(D565,DB!A:I,9,0),"")</f>
        <v/>
      </c>
    </row>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7" ht="15"/>
    <row r="668" ht="15"/>
    <row r="675" ht="15"/>
    <row r="678" ht="15"/>
    <row r="680" ht="15"/>
    <row r="683" ht="15"/>
    <row r="691" ht="15"/>
    <row r="692" ht="15"/>
    <row r="694" ht="15"/>
    <row r="695" ht="15"/>
    <row r="699" ht="15"/>
    <row r="700" ht="15"/>
    <row r="702" ht="15"/>
    <row r="703" ht="15"/>
    <row r="704" ht="15"/>
    <row r="705" ht="15"/>
    <row r="706" ht="15"/>
    <row r="707" ht="15"/>
    <row r="708" ht="15"/>
    <row r="709"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6" ht="15"/>
    <row r="804" ht="15"/>
    <row r="805" ht="15"/>
    <row r="807" ht="15"/>
    <row r="808" ht="15"/>
    <row r="809" ht="15"/>
    <row r="811" ht="15"/>
    <row r="812" ht="15"/>
    <row r="816" ht="15"/>
    <row r="817" ht="15"/>
    <row r="819" ht="15"/>
    <row r="820" ht="15"/>
    <row r="822" ht="15"/>
    <row r="823" ht="15"/>
    <row r="824" ht="15"/>
    <row r="825" ht="15"/>
    <row r="826" ht="15"/>
    <row r="827" ht="15"/>
    <row r="828" ht="15"/>
    <row r="829" ht="15"/>
    <row r="830" ht="15"/>
    <row r="832" ht="15"/>
    <row r="833" ht="15"/>
    <row r="835" ht="15"/>
    <row r="836"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5" ht="15"/>
    <row r="876" ht="15"/>
    <row r="878" ht="15"/>
    <row r="879" ht="15"/>
    <row r="880" ht="15"/>
    <row r="881" ht="15"/>
    <row r="882" ht="15"/>
    <row r="883" ht="15"/>
    <row r="884" ht="15"/>
    <row r="885" ht="15"/>
    <row r="887" ht="15"/>
    <row r="888" ht="15"/>
    <row r="890" ht="15"/>
    <row r="891" ht="15"/>
    <row r="894" ht="15"/>
    <row r="895" ht="15"/>
    <row r="898" ht="15"/>
    <row r="901" ht="15"/>
    <row r="902" ht="15"/>
    <row r="904" ht="15"/>
    <row r="905" ht="15"/>
    <row r="907" ht="15"/>
    <row r="908" ht="15"/>
    <row r="910" ht="15"/>
    <row r="911" ht="15"/>
    <row r="913" ht="15"/>
    <row r="914" ht="15"/>
    <row r="915" ht="15"/>
    <row r="916" ht="15"/>
    <row r="917" ht="15"/>
    <row r="918" ht="15"/>
    <row r="919" ht="15"/>
    <row r="920" ht="15"/>
    <row r="921" ht="15"/>
    <row r="922" ht="15"/>
    <row r="923" ht="15"/>
    <row r="924" ht="15"/>
    <row r="925" ht="15"/>
    <row r="926" ht="15"/>
    <row r="927" ht="15"/>
    <row r="928" ht="15"/>
    <row r="929" ht="15"/>
    <row r="932" ht="15"/>
    <row r="1103" ht="15"/>
    <row r="1104" ht="15"/>
    <row r="1106" ht="15"/>
    <row r="1107"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8" ht="15"/>
    <row r="1181" ht="15"/>
    <row r="1182" ht="15"/>
    <row r="1184" ht="15"/>
    <row r="1185" ht="15"/>
    <row r="1186" ht="15"/>
    <row r="1189" ht="15"/>
    <row r="1190" ht="15"/>
    <row r="1193" ht="15"/>
    <row r="1195" ht="15"/>
    <row r="1196" ht="15"/>
    <row r="1198" ht="15"/>
    <row r="1199" ht="15"/>
    <row r="1201" ht="15"/>
    <row r="1202"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8" ht="15"/>
    <row r="1236" ht="15"/>
    <row r="1238" ht="15"/>
    <row r="1239" ht="15"/>
    <row r="1240" ht="15"/>
    <row r="1241" ht="15"/>
    <row r="1242" ht="15"/>
    <row r="1243" ht="15"/>
    <row r="1244" ht="15"/>
    <row r="1245" ht="15"/>
    <row r="1246" ht="15"/>
    <row r="1247" ht="15"/>
    <row r="1248" ht="15"/>
    <row r="1249" ht="15"/>
    <row r="1250" ht="15"/>
    <row r="1251" ht="15"/>
    <row r="1252" ht="15"/>
    <row r="1253" ht="15"/>
    <row r="1254" ht="15"/>
    <row r="1256" ht="15"/>
    <row r="1260" ht="15"/>
    <row r="1261" ht="15"/>
    <row r="1262" ht="15"/>
    <row r="1264" ht="15"/>
    <row r="1265" ht="15"/>
    <row r="1266" ht="15"/>
    <row r="1267" ht="15"/>
    <row r="1268" ht="15"/>
    <row r="1269" ht="15"/>
    <row r="1270" ht="15"/>
    <row r="1271" ht="15"/>
    <row r="1272" ht="15"/>
    <row r="1275" ht="15"/>
    <row r="1276" ht="15"/>
    <row r="1278" ht="15"/>
    <row r="1279" ht="15"/>
    <row r="1280" ht="15"/>
    <row r="1281" ht="15"/>
    <row r="1283" ht="15"/>
    <row r="1285" ht="15"/>
    <row r="1289" ht="15"/>
    <row r="1290" ht="15"/>
    <row r="1292" ht="15"/>
    <row r="1293" ht="15"/>
    <row r="1294" ht="15"/>
    <row r="1297" ht="15"/>
    <row r="1298" ht="15"/>
    <row r="1300" ht="15"/>
    <row r="1301" ht="15"/>
    <row r="1303" ht="15"/>
    <row r="1304" ht="15"/>
    <row r="1306" ht="15"/>
    <row r="1309" ht="15"/>
    <row r="1310" ht="15"/>
    <row r="1311" ht="15"/>
    <row r="1313" ht="15"/>
    <row r="1315" ht="15"/>
    <row r="1317" ht="15"/>
    <row r="1326" ht="15"/>
    <row r="1330" ht="15"/>
    <row r="1332" ht="15"/>
    <row r="1333" ht="15"/>
    <row r="1334" ht="15"/>
    <row r="1335" ht="15"/>
    <row r="1336" ht="15"/>
    <row r="1340" ht="15"/>
    <row r="1342" ht="15"/>
    <row r="1344" ht="15"/>
    <row r="1345" ht="15"/>
    <row r="1346" ht="15"/>
    <row r="1348" ht="15"/>
  </sheetData>
  <dataValidations count="2">
    <dataValidation allowBlank="1" showInputMessage="1" showErrorMessage="1" sqref="E1" xr:uid="{920C6338-E771-4DAE-8C89-92A9093EA4DE}"/>
    <dataValidation type="list" allowBlank="1" showInputMessage="1" showErrorMessage="1" sqref="E2:E5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21.892919328704011</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9.1367040509285289</v>
      </c>
      <c r="H3" s="149">
        <v>45927.987534722219</v>
      </c>
      <c r="I3" s="146" t="str">
        <f>IFERROR(VLOOKUP(D3,DB!A:F,6,0),"")</f>
        <v>SCECO</v>
      </c>
      <c r="J3" s="146" t="str">
        <f>IFERROR(VLOOKUP(D3,DB!A:G,7,0),"")</f>
        <v>Vandalized</v>
      </c>
      <c r="K3" s="145" t="s">
        <v>39074</v>
      </c>
      <c r="L3" s="146" t="str">
        <f>IFERROR(VLOOKUP(D3,DB!A:I,9,0),"")</f>
        <v>Latis</v>
      </c>
    </row>
    <row r="4" spans="1:16383" ht="31.5" customHeight="1">
      <c r="A4" s="107"/>
      <c r="B4" s="106" t="str">
        <f>IFERROR(VLOOKUP(D4,DB!A:K,11,0),"")</f>
        <v/>
      </c>
      <c r="C4" s="108"/>
      <c r="D4" s="106"/>
      <c r="E4" s="109"/>
      <c r="F4" s="110"/>
      <c r="G4" s="78">
        <f ca="1">IFERROR(NOW()-F4,"-")</f>
        <v>45948.665766550926</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45948.665766550926</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45948.665766550926</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45948.665766550926</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45948.665766550926</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45948.665766550926</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45948.665766550926</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45948.665766550926</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45948.665766550926</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45948.665766550926</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45948.665766550926</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45948.665766550926</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45948.665766550926</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45948.665766550926</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45948.665766550926</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45948.665766550926</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45948.665766550926</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45948.665766550926</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45948.665766550926</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45948.665766550926</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45948.665766550926</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45948.665766550926</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45948.665766550926</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45948.665766550926</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45948.665766550926</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45948.665766550926</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45948.665766550926</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45948.665766550926</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45948.665766550926</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45948.665766550926</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45948.665766550926</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45948.665766550926</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45948.665766550926</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45948.665766550926</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45948.665766550926</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45948.665766550926</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45948.665766550926</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45948.665766550926</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45948.665766550926</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45948.665766550926</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45948.665766550926</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45948.665766550926</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45948.665766550926</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45948.665766550926</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45948.665766550926</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45948.665766550926</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45948.665766550926</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45948.665766550926</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45948.665766550926</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45948.665766550926</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45948.665766550926</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45948.665766550926</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45948.665766550926</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45948.665766550926</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45948.665766550926</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45948.665766550926</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45948.665766550926</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45948.665766550926</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45948.665766550926</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45948.665766550926</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45948.665766550926</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45948.665766550926</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45948.665766550926</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45948.665766550926</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45948.665766550926</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45948.665766550926</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45948.665766550926</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45948.665766550926</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45948.665766550926</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45948.665766550926</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45948.665766550926</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45948.665766550926</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45948.665766550926</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45948.665766550926</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45948.665766550926</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45948.665766550926</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45948.665766550926</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45948.665766550926</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45948.665766550926</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45948.665766550926</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45948.665766550926</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45948.665766550926</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45948.665766550926</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45948.665766550926</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45948.665766550926</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45948.665766550926</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45948.665766550926</v>
      </c>
      <c r="H90" s="110"/>
      <c r="I90" s="106" t="str">
        <f>IFERROR(VLOOKUP(D90,DB!A:F,6,0),"")</f>
        <v/>
      </c>
      <c r="J90" s="105" t="str">
        <f>IFERROR(VLOOKUP(D90,DB!A:G,7,0),"")</f>
        <v/>
      </c>
      <c r="K90" s="111"/>
      <c r="L90" s="112" t="str">
        <f>IFERROR(VLOOKUP(D90,DB!A:I,9,0),"")</f>
        <v/>
      </c>
    </row>
  </sheetData>
  <dataValidations count="2">
    <dataValidation allowBlank="1" showInputMessage="1" showErrorMessage="1" sqref="E1" xr:uid="{380493DB-286A-4683-AF55-C78F04945A49}"/>
    <dataValidation type="list" allowBlank="1" showInputMessage="1" showErrorMessage="1" sqref="E3 E4: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2025-10-18T12:59:40Z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