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806" documentId="13_ncr:1_{F6CB121F-512D-4AA6-A0C1-0FB36C537598}" xr6:coauthVersionLast="47" xr6:coauthVersionMax="47" xr10:uidLastSave="{AC2AE60D-3FAC-44FE-A55F-29A83C623653}"/>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<sst xmlns="http://schemas.openxmlformats.org/spreadsheetml/2006/main" count="178591" uniqueCount="39079">
  <si>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</si>
  <si>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</si>
  <si>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</si>
  <si>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</si>
  <si>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</si>
  <si>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</si>
  <si>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</si>
  <si>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</si>
  <si>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</si>
  <si>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</si>
  <si>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</si>
  <si>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</si>
  <si>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</si>
  <si>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</si>
  <si>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</si>
  <si>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</si>
  <si>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</si>
  <si>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</si>
  <si>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</si>
  <si>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</si>
  <si>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</si>
  <si>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</si>
  <si>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</si>
  <si>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</si>
  <si>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</si>
  <si>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</si>
  <si>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</si>
  <si>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</si>
  <si>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</si>
  <si>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</si>
  <si>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</si>
  <si>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</si>
  <si>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</si>
  <si>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</si>
  <si>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</si>
  <si>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</si>
  <si>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</si>
  <si>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</si>
  <si>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</si>
  <si>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</si>
  <si>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</si>
  <si>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</si>
  <si>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</si>
  <si>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</si>
  <si>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</si>
  <si>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</si>
  <si>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</si>
  <si>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</si>
  <si>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</si>
  <si>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</si>
  <si>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</si>
  <si>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</si>
  <si>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</si>
  <si>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</si>
  <si>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</si>
  <si>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</si>
  <si>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</si>
  <si>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</si>
  <si>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</si>
  <si>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</si>
  <si>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</si>
  <si>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</si>
  <si>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</si>
  <si>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</si>
  <si>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</si>
  <si>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</si>
  <si>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</si>
  <si>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</si>
  <si>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</si>
  <si>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</si>
  <si>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</si>
  <si>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</si>
  <si>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</si>
  <si>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</si>
  <si>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</si>
  <si>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</si>
  <si>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</si>
  <si>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</si>
  <si>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</si>
  <si>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</si>
  <si>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</si>
  <si>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</si>
  <si>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</si>
  <si>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</si>
  <si>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</si>
  <si>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</si>
  <si>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</si>
  <si>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</si>
  <si>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</si>
  <si>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</si>
  <si>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</si>
  <si>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</si>
  <si>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</si>
  <si>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</si>
  <si>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</si>
  <si>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</si>
  <si>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</si>
  <si>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</si>
  <si>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</si>
  <si>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</si>
  <si>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</si>
  <si>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</si>
  <si>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</si>
  <si>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</si>
  <si>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</si>
  <si>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</si>
  <si>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</si>
  <si>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</si>
  <si>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</si>
  <si>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</si>
  <si>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</si>
  <si>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</si>
  <si>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</si>
  <si>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</si>
  <si>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</si>
  <si>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</si>
  <si>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</si>
  <si>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</si>
  <si>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</si>
  <si>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</si>
  <si>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</si>
  <si>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</si>
  <si>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</si>
  <si>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</si>
  <si>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</si>
  <si>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</si>
  <si>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</si>
  <si>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</si>
  <si>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</si>
  <si>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</si>
  <si>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</si>
  <si>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</si>
  <si>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</si>
  <si>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</si>
  <si>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</si>
  <si>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</si>
  <si>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</si>
  <si>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</si>
  <si>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</si>
  <si>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</si>
  <si>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</si>
  <si>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</si>
  <si>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</si>
  <si>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</si>
  <si>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</si>
  <si>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</si>
  <si>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</si>
  <si>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</si>
  <si>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</si>
  <si>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</si>
  <si>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</si>
  <si>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</si>
  <si>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</si>
  <si>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</si>
  <si>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</si>
  <si>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</si>
  <si>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</si>
  <si>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</si>
  <si>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</si>
  <si>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</si>
  <si>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</si>
  <si>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</si>
  <si>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</si>
  <si>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</si>
  <si>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</si>
  <si>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</si>
  <si>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</si>
  <si>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</si>
  <si>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</si>
  <si>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</si>
  <si>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</si>
  <si>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</si>
  <si>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</si>
  <si>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</si>
  <si>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</si>
  <si>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</si>
  <si>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</si>
  <si>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</si>
  <si>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</si>
  <si>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</si>
  <si>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</si>
  <si>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</si>
  <si>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</si>
  <si>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</si>
  <si>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</si>
  <si>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</si>
  <si>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</si>
  <si>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</si>
  <si>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</si>
  <si>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</si>
  <si>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</si>
  <si>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</si>
  <si>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</si>
  <si>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</si>
  <si>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</si>
  <si>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</si>
  <si>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</si>
  <si>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</si>
  <si>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</si>
  <si>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</si>
  <si>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</si>
  <si>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</si>
  <si>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</si>
  <si>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</si>
  <si>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</si>
  <si>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</si>
  <si>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</si>
  <si>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</si>
  <si>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</si>
  <si>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</si>
  <si>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</si>
  <si>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</si>
  <si>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</si>
  <si>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</si>
  <si>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</si>
  <si>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</si>
  <si>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</si>
  <si>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</si>
  <si>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</si>
  <si>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</si>
  <si>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</si>
  <si>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</si>
  <si>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</si>
  <si>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</si>
  <si>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</si>
  <si>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</si>
  <si>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</si>
  <si>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</si>
  <si>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</si>
  <si>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</si>
  <si>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</si>
  <si>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</si>
  <si>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</si>
  <si>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</si>
  <si>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</si>
  <si>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</si>
  <si>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</si>
  <si>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</si>
  <si>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</si>
  <si>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</si>
  <si>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</si>
  <si>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</si>
  <si>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</si>
  <si>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</si>
  <si>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</si>
  <si>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</si>
  <si>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</si>
  <si>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</si>
  <si>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</si>
  <si>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</si>
  <si>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</si>
  <si>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</si>
  <si>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</si>
  <si>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</si>
  <si>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</si>
  <si>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</si>
  <si>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</si>
  <si>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</si>
  <si>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</si>
  <si>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</si>
  <si>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</si>
  <si>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</si>
  <si>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</si>
  <si>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</si>
  <si>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</si>
  <si>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</si>
  <si>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</si>
  <si>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</si>
  <si>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</si>
  <si>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</si>
  <si>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</si>
  <si>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</si>
  <si>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</si>
  <si>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</si>
  <si>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</si>
  <si>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</si>
  <si>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</si>
  <si>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</si>
  <si>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</si>
  <si>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</si>
  <si>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</si>
  <si>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</si>
  <si>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</si>
  <si>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</si>
  <si>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</si>
  <si>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</si>
  <si>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</si>
  <si>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</si>
  <si>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</si>
  <si>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</si>
  <si>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</si>
  <si>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</si>
  <si>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</si>
  <si>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</si>
  <si>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</si>
  <si>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</si>
  <si>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</si>
  <si>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</si>
  <si>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</si>
  <si>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</si>
  <si>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</si>
  <si>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</si>
  <si>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</si>
  <si>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</si>
  <si>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</si>
  <si>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</si>
  <si>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</si>
  <si>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</si>
  <si>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</si>
  <si>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</si>
  <si>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</si>
  <si>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</si>
  <si>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</si>
  <si>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</si>
  <si>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</si>
  <si>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</si>
  <si>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</si>
  <si>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</si>
  <si>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</si>
  <si>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</si>
  <si>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</si>
  <si>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</si>
  <si>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</si>
  <si>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</si>
  <si>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</si>
  <si>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</si>
  <si>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</si>
  <si>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</si>
  <si>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</si>
  <si>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</si>
  <si>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</si>
  <si>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</si>
  <si>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</si>
  <si>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</si>
  <si>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</si>
  <si>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</si>
  <si>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</si>
  <si>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</si>
  <si>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</si>
  <si>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</si>
  <si>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</si>
  <si>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</si>
  <si>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</si>
  <si>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</si>
  <si>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</si>
  <si>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</si>
  <si>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</si>
  <si>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</si>
  <si>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</si>
  <si>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</si>
  <si>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</si>
  <si>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</si>
  <si>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</si>
  <si>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</si>
  <si>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</si>
  <si>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</si>
  <si>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</si>
  <si>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</si>
  <si>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</si>
  <si>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</si>
  <si>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</si>
  <si>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</si>
  <si>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</si>
  <si>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</si>
  <si>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</si>
  <si>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</si>
  <si>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</si>
  <si>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</si>
  <si>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</si>
  <si>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</si>
  <si>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</si>
  <si>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</si>
  <si>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</si>
  <si>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</si>
  <si>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</si>
  <si>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</si>
  <si>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</si>
  <si>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</si>
  <si>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</si>
  <si>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</si>
  <si>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</si>
  <si>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</si>
  <si>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</si>
  <si>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</si>
  <si>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</si>
  <si>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</si>
  <si>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</si>
  <si>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</si>
  <si>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</si>
  <si>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</si>
  <si>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</si>
  <si>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</si>
  <si>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</si>
  <si>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</si>
  <si>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</si>
  <si>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</si>
  <si>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</si>
  <si>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</si>
  <si>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</si>
  <si>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</si>
  <si>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</si>
  <si>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</si>
  <si>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</si>
  <si>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</si>
  <si>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</si>
  <si>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</si>
  <si>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</si>
  <si>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</si>
  <si>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</si>
  <si>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</si>
  <si>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</si>
  <si>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</si>
  <si>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</si>
  <si>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</si>
  <si>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</si>
  <si>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</si>
  <si>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</si>
  <si>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</si>
  <si>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</si>
  <si>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</si>
  <si>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</si>
  <si>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</si>
  <si>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</si>
  <si>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</si>
  <si>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</si>
  <si>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</si>
  <si>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</si>
  <si>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</si>
  <si>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</si>
  <si>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</si>
  <si>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</si>
  <si>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</si>
  <si>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</si>
  <si>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</si>
  <si>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</si>
  <si>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</si>
  <si>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</si>
  <si>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</si>
  <si>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</si>
  <si>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</si>
  <si>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</si>
  <si>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</si>
  <si>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</si>
  <si>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</si>
  <si>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</si>
  <si>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</si>
  <si>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</si>
  <si>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</si>
  <si>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</si>
  <si>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</si>
  <si>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</si>
  <si>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</si>
  <si>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</si>
  <si>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</si>
  <si>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</si>
  <si>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</si>
  <si>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</si>
  <si>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</si>
  <si>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</si>
  <si>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</si>
  <si>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</si>
  <si>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</si>
  <si>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</si>
  <si>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</si>
  <si>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</si>
  <si>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</si>
  <si>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</si>
  <si>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</si>
  <si>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</si>
  <si>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</si>
  <si>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</si>
  <si>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</si>
  <si>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</si>
  <si>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</si>
  <si>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</si>
  <si>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</si>
  <si>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</si>
  <si>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</si>
  <si>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</si>
  <si>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</si>
  <si>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</si>
  <si>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</si>
  <si>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</si>
  <si>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</si>
  <si>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</si>
  <si>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</si>
  <si>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</si>
  <si>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</si>
  <si>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</si>
  <si>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</si>
  <si>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</si>
  <si>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</si>
  <si>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</si>
  <si>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</si>
  <si>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</si>
  <si>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</si>
  <si>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</si>
  <si>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</si>
  <si>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</si>
  <si>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</si>
  <si>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</si>
  <si>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</si>
  <si>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</si>
  <si>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</si>
  <si>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</si>
  <si>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</si>
  <si>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</si>
  <si>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</si>
  <si>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</si>
  <si>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</si>
  <si>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</si>
  <si>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</si>
  <si>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</si>
  <si>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</si>
  <si>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</si>
  <si>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</si>
  <si>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</si>
  <si>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</si>
  <si>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</si>
  <si>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</si>
  <si>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</si>
  <si>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</si>
  <si>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</si>
  <si>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</si>
  <si>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</si>
  <si>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</si>
  <si>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</si>
  <si>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</si>
  <si>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</si>
  <si>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</si>
  <si>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</si>
  <si>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</si>
  <si>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</si>
  <si>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</si>
  <si>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</si>
  <si>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</si>
  <si>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</si>
  <si>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</si>
  <si>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</si>
  <si>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</si>
  <si>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</si>
  <si>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</si>
  <si>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</si>
  <si>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</si>
  <si>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</si>
  <si>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</si>
  <si>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</si>
  <si>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</si>
  <si>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</si>
  <si>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</si>
  <si>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</si>
  <si>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</si>
  <si>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</si>
  <si>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</si>
  <si>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</si>
  <si>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</si>
  <si>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</si>
  <si>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</si>
  <si>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</si>
  <si>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</si>
  <si>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</si>
  <si>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</si>
  <si>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</si>
  <si>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</si>
  <si>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</si>
  <si>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</si>
  <si>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</si>
  <si>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</si>
  <si>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</si>
  <si>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</si>
  <si>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</si>
  <si>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</si>
  <si>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</si>
  <si>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</si>
  <si>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</si>
  <si>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</si>
  <si>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</si>
  <si>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</si>
  <si>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</si>
  <si>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</si>
  <si>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</si>
  <si>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</si>
  <si>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</si>
  <si>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</si>
  <si>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</si>
  <si>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</si>
  <si>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</si>
  <si>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</si>
  <si>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</si>
  <si>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</si>
  <si>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</si>
  <si>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</si>
  <si>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</si>
  <si>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</si>
  <si>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</si>
  <si>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</si>
  <si>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</si>
  <si>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</si>
  <si>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</si>
  <si>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</si>
  <si>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</si>
  <si>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</si>
  <si>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</si>
  <si>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</si>
  <si>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</si>
  <si>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</si>
  <si>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</si>
  <si>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</si>
  <si>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</si>
  <si>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</si>
  <si>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</si>
  <si>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</si>
  <si>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</si>
  <si>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</si>
  <si>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</si>
  <si>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</si>
  <si>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</si>
  <si>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</si>
  <si>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</si>
  <si>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</si>
  <si>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</si>
  <si>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</si>
  <si>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</si>
  <si>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</si>
  <si>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</si>
  <si>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</si>
  <si>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</si>
  <si>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</si>
  <si>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</si>
  <si>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</si>
  <si>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</si>
  <si>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</si>
  <si>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</si>
  <si>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</si>
  <si>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</si>
  <si>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</si>
  <si>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</si>
  <si>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</si>
  <si>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</si>
  <si>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</si>
  <si>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</si>
  <si>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</si>
  <si>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</si>
  <si>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</si>
  <si>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</si>
  <si>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</si>
  <si>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</si>
  <si>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</si>
  <si>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</si>
  <si>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</si>
  <si>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</si>
  <si>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</si>
  <si>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</si>
  <si>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</si>
  <si>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</si>
  <si>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</si>
  <si>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</si>
  <si>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</si>
  <si>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</si>
  <si>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</si>
  <si>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</si>
  <si>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</si>
  <si>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</si>
  <si>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</si>
  <si>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</si>
  <si>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</si>
  <si>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</si>
  <si>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</si>
  <si>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</si>
  <si>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</si>
  <si>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</si>
  <si>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</si>
  <si>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</si>
  <si>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</si>
  <si>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</si>
  <si>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</si>
  <si>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</si>
  <si>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</si>
  <si>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</si>
  <si>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</si>
  <si>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</si>
  <si>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</si>
  <si>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</si>
  <si>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</si>
  <si>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</si>
  <si>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</si>
  <si>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</si>
  <si>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</si>
  <si>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</si>
  <si>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</si>
  <si>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</si>
  <si>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</si>
  <si>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</si>
  <si>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</si>
  <si>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</si>
  <si>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</si>
  <si>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</si>
  <si>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</si>
  <si>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</si>
  <si>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</si>
  <si>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</si>
  <si>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</si>
  <si>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</si>
  <si>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</si>
  <si>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</si>
  <si>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</si>
  <si>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</si>
  <si>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</si>
  <si>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</si>
  <si>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</si>
  <si>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</si>
  <si>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</si>
  <si>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</si>
  <si>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</si>
  <si>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</si>
  <si>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</si>
  <si>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</si>
  <si>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</si>
  <si>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</si>
  <si>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</si>
  <si>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</si>
  <si>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</si>
  <si>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</si>
  <si>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</si>
  <si>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</si>
  <si>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</si>
  <si>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</si>
  <si>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</si>
  <si>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</si>
  <si>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</si>
  <si>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</si>
  <si>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</si>
  <si>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</si>
  <si>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</si>
  <si>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</si>
  <si>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</si>
  <si>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</si>
  <si>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</si>
  <si>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</si>
  <si>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</si>
  <si>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</si>
  <si>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</si>
  <si>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</si>
  <si>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</si>
  <si>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</si>
  <si>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</si>
  <si>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</si>
  <si>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</si>
  <si>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</si>
  <si>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</si>
  <si>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</si>
  <si>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</si>
  <si>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</si>
  <si>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</si>
  <si>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</si>
  <si>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</si>
  <si>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</si>
  <si>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</si>
  <si>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</si>
  <si>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</si>
  <si>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</si>
  <si>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</si>
  <si>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</si>
  <si>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</si>
  <si>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</si>
  <si>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</si>
  <si>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</si>
  <si>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</si>
  <si>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</si>
  <si>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</si>
  <si>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</si>
  <si>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</si>
  <si>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</si>
  <si>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</si>
  <si>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</si>
  <si>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</si>
  <si>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</si>
  <si>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</si>
  <si>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</si>
  <si>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</si>
  <si>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</si>
  <si>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</si>
  <si>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</si>
  <si>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</si>
  <si>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</si>
  <si>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</si>
  <si>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</si>
  <si>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</si>
  <si>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</si>
  <si>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</si>
  <si>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</si>
  <si>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</si>
  <si>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</si>
  <si>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</si>
  <si>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</si>
  <si>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</si>
  <si>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</si>
  <si>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</si>
  <si>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</si>
  <si>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</si>
  <si>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</si>
  <si>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</si>
  <si>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</si>
  <si>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</si>
  <si>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</si>
  <si>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</si>
  <si>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</si>
  <si>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</si>
  <si>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</si>
  <si>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</si>
  <si>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</si>
  <si>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</si>
  <si>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</si>
  <si>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</si>
  <si>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</si>
  <si>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</si>
  <si>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</si>
  <si>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</si>
  <si>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</si>
  <si>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</si>
  <si>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</si>
  <si>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</si>
  <si>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</si>
  <si>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</si>
  <si>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</si>
  <si>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</si>
  <si>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</si>
  <si>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</si>
  <si>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</si>
  <si>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</si>
  <si>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</si>
  <si>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</si>
  <si>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</si>
  <si>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</si>
  <si>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</si>
  <si>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</si>
  <si>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</si>
  <si>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</si>
  <si>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</si>
  <si>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</si>
  <si>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</si>
  <si>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</si>
  <si>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</si>
  <si>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</si>
  <si>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</si>
  <si>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</si>
  <si>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</si>
  <si>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</si>
  <si>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</si>
  <si>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</si>
  <si>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</si>
  <si>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</si>
  <si>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</si>
  <si>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</si>
  <si>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</si>
  <si>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</si>
  <si>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</si>
  <si>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</si>
  <si>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</si>
  <si>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</si>
  <si>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</si>
  <si>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</si>
  <si>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</si>
  <si>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</si>
  <si>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</si>
  <si>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</si>
  <si>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</si>
  <si>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</si>
  <si>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</si>
  <si>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</si>
  <si>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</si>
  <si>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</si>
  <si>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</si>
  <si>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</si>
  <si>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</si>
  <si>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</si>
  <si>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</si>
  <si>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</si>
  <si>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</si>
  <si>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</si>
  <si>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</si>
  <si>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</si>
  <si>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</si>
  <si>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</si>
  <si>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</si>
  <si>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</si>
  <si>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</si>
  <si>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</si>
  <si>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</si>
  <si>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</si>
  <si>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</si>
  <si>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</si>
  <si>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</si>
  <si>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</si>
  <si>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</si>
  <si>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</si>
  <si>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</si>
  <si>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</si>
  <si>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</si>
  <si>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</si>
  <si>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</si>
  <si>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</si>
  <si>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</si>
  <si>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</si>
  <si>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</si>
  <si>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</si>
  <si>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</si>
  <si>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</si>
  <si>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</si>
  <si>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</si>
  <si>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</si>
  <si>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</si>
  <si>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</si>
  <si>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</si>
  <si>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</si>
  <si>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</si>
  <si>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</si>
  <si>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</si>
  <si>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</si>
  <si>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</si>
  <si>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</si>
  <si>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</si>
  <si>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</si>
  <si>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</si>
  <si>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</si>
  <si>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</si>
  <si>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</si>
  <si>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</si>
  <si>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</si>
  <si>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</si>
  <si>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</si>
  <si>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</si>
  <si>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</si>
  <si>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</si>
  <si>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</si>
  <si>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</si>
  <si>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</si>
  <si>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</si>
  <si>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</si>
  <si>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</si>
  <si>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</si>
  <si>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</si>
  <si>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</si>
  <si>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</si>
  <si>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</si>
  <si>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</si>
  <si>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</si>
  <si>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</si>
  <si>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</si>
  <si>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</si>
  <si>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</si>
  <si>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</si>
  <si>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</si>
  <si>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</si>
  <si>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</si>
  <si>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</si>
  <si>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</si>
  <si>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</si>
  <si>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</si>
  <si>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</si>
  <si>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</si>
  <si>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</si>
  <si>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</si>
  <si>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</si>
  <si>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</si>
  <si>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</si>
  <si>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</si>
  <si>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</si>
  <si>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</si>
  <si>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</si>
  <si>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</si>
  <si>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</si>
  <si>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</si>
  <si>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</si>
  <si>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</si>
  <si>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</si>
  <si>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</si>
  <si>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</si>
  <si>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</si>
  <si>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</si>
  <si>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</si>
  <si>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</si>
  <si>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</si>
  <si>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</si>
  <si>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</si>
  <si>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</si>
  <si>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</si>
  <si>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</si>
  <si>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</si>
  <si>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</si>
  <si>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</si>
  <si>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</si>
  <si>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</si>
  <si>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</si>
  <si>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</si>
  <si>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</si>
  <si>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</si>
  <si>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</si>
  <si>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</si>
  <si>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</si>
  <si>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</si>
  <si>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</si>
  <si>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</si>
  <si>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</si>
  <si>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</si>
  <si>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</si>
  <si>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</si>
  <si>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</si>
  <si>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</si>
  <si>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</si>
  <si>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</si>
  <si>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</si>
  <si>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</si>
  <si>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</si>
  <si>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</si>
  <si>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</si>
  <si>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</si>
  <si>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</si>
  <si>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</si>
  <si>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</si>
  <si>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</si>
  <si>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</si>
  <si>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</si>
  <si>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</si>
  <si>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</si>
  <si>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</si>
  <si>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</si>
  <si>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</si>
  <si>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</si>
  <si>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</si>
  <si>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</si>
  <si>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</si>
  <si>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</si>
  <si>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</si>
  <si>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</si>
  <si>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</si>
  <si>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</si>
  <si>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</si>
  <si>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</si>
  <si>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</si>
  <si>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</si>
  <si>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</si>
  <si>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</si>
  <si>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</si>
  <si>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</si>
  <si>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</si>
  <si>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</si>
  <si>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</si>
  <si>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</si>
  <si>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</si>
  <si>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</si>
  <si>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</si>
  <si>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</si>
  <si>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</si>
  <si>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</si>
  <si>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</si>
  <si>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</si>
  <si>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</si>
  <si>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</si>
  <si>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</si>
  <si>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</si>
  <si>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</si>
  <si>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</si>
  <si>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</si>
  <si>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</si>
  <si>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</si>
  <si>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</si>
  <si>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</si>
  <si>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</si>
  <si>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</si>
  <si>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</si>
  <si>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</si>
  <si>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</si>
  <si>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</si>
  <si>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</si>
  <si>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</si>
  <si>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</si>
  <si>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</si>
  <si>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</si>
  <si>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</si>
  <si>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</si>
  <si>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</si>
  <si>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</si>
  <si>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</si>
  <si>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</si>
  <si>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</si>
  <si>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</si>
  <si>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</si>
  <si>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</si>
  <si>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</si>
  <si>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</si>
  <si>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</si>
  <si>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</si>
  <si>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</si>
  <si>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</si>
  <si>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</si>
  <si>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</si>
  <si>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</si>
  <si>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</si>
  <si>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</si>
  <si>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</si>
  <si>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</si>
  <si>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</si>
  <si>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</si>
  <si>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</si>
  <si>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</si>
  <si>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</si>
  <si>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</si>
  <si>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</si>
  <si>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</si>
  <si>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</si>
  <si>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</si>
  <si>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</si>
  <si>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</si>
  <si>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</si>
  <si>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</si>
  <si>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</si>
  <si>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</si>
  <si>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</si>
  <si>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</si>
  <si>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</si>
  <si>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</si>
  <si>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</si>
  <si>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</si>
  <si>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</si>
  <si>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</si>
  <si>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</si>
  <si>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</si>
  <si>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</si>
  <si>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</si>
  <si>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</si>
  <si>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</si>
  <si>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</si>
  <si>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</si>
  <si>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</si>
  <si>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</si>
  <si>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</si>
  <si>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</si>
  <si>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</si>
  <si>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</si>
  <si>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</si>
  <si>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</si>
  <si>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</si>
  <si>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</si>
  <si>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</si>
  <si>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</si>
  <si>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</si>
  <si>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</si>
  <si>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</si>
  <si>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</si>
  <si>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</si>
  <si>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</si>
  <si>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</si>
  <si>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</si>
  <si>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</si>
  <si>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</si>
  <si>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</si>
  <si>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</si>
  <si>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</si>
  <si>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</si>
  <si>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</si>
  <si>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</si>
  <si>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</si>
  <si>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</si>
  <si>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</si>
  <si>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</si>
  <si>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</si>
  <si>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</si>
  <si>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</si>
  <si>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</si>
  <si>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</si>
  <si>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</si>
  <si>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</si>
  <si>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</si>
  <si>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</si>
  <si>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</si>
  <si>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</si>
  <si>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</si>
  <si>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</si>
  <si>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</si>
  <si>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</si>
  <si>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</si>
  <si>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</si>
  <si>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</si>
  <si>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</si>
  <si>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</si>
  <si>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</si>
  <si>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</si>
  <si>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</si>
  <si>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</si>
  <si>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</si>
  <si>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</si>
  <si>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</si>
  <si>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</si>
  <si>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</si>
  <si>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</si>
  <si>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</si>
  <si>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</si>
  <si>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</si>
  <si>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</si>
  <si>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</si>
  <si>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</si>
  <si>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</si>
  <si>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</si>
  <si>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</si>
  <si>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</si>
  <si>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</si>
  <si>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</si>
  <si>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</si>
  <si>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</si>
  <si>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</si>
  <si>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</si>
  <si>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</si>
  <si>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</si>
  <si>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</si>
  <si>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</si>
  <si>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</si>
  <si>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</si>
  <si>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</si>
  <si>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</si>
  <si>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</si>
  <si>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</si>
  <si>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</si>
  <si>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</si>
  <si>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</si>
  <si>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</si>
  <si>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</si>
  <si>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</si>
  <si>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</si>
  <si>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</si>
  <si>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</si>
  <si>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</si>
  <si>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</si>
  <si>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</si>
  <si>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</si>
  <si>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</si>
  <si>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</si>
  <si>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</si>
  <si>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</si>
  <si>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</si>
  <si>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</si>
  <si>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</si>
  <si>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</si>
  <si>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</si>
  <si>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</si>
  <si>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</si>
  <si>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</si>
  <si>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</si>
  <si>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</si>
  <si>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</si>
  <si>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</si>
  <si>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</si>
  <si>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</si>
  <si>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</si>
  <si>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</si>
  <si>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</si>
  <si>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</si>
  <si>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</si>
  <si>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</si>
  <si>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</si>
  <si>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</si>
  <si>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</si>
  <si>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</si>
  <si>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</si>
  <si>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</si>
  <si>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</si>
  <si>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</si>
  <si>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</si>
  <si>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</si>
  <si>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</si>
  <si>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</si>
  <si>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</si>
  <si>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</si>
  <si>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</si>
  <si>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</si>
  <si>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</si>
  <si>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</si>
  <si>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</si>
  <si>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</si>
  <si>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</si>
  <si>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</si>
  <si>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</si>
  <si>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</si>
  <si>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</si>
  <si>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</si>
  <si>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</si>
  <si>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</si>
  <si>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</si>
  <si>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</si>
  <si>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</si>
  <si>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</si>
  <si>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</si>
  <si>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</si>
  <si>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</si>
  <si>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</si>
  <si>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</si>
  <si>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</si>
  <si>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</si>
  <si>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</si>
  <si>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</si>
  <si>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</si>
  <si>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</si>
  <si>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</si>
  <si>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</si>
  <si>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</si>
  <si>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</si>
  <si>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</si>
  <si>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</si>
  <si>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</si>
  <si>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</si>
  <si>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</si>
  <si>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</si>
  <si>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</si>
  <si>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</si>
  <si>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</si>
  <si>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</si>
  <si>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</si>
  <si>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</si>
  <si>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</si>
  <si>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</si>
  <si>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</si>
  <si>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</si>
  <si>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</si>
  <si>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</si>
  <si>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</si>
  <si>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</si>
  <si>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</si>
  <si>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</si>
  <si>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</si>
  <si>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</si>
  <si>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</si>
  <si>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</si>
  <si>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</si>
  <si>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</si>
  <si>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</si>
  <si>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</si>
  <si>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</si>
  <si>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</si>
  <si>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</si>
  <si>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</si>
  <si>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</si>
  <si>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</si>
  <si>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</si>
  <si>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</si>
  <si>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</si>
  <si>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</si>
  <si>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</si>
  <si>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</si>
  <si>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</si>
  <si>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</si>
  <si>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</si>
  <si>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</si>
  <si>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</si>
  <si>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</si>
  <si>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</si>
  <si>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</si>
  <si>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</si>
  <si>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</si>
  <si>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</si>
  <si>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</si>
  <si>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</si>
  <si>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</si>
  <si>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</si>
  <si>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</si>
  <si>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</si>
  <si>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</si>
  <si>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</si>
  <si>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</si>
  <si>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</si>
  <si>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</si>
  <si>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</si>
  <si>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</si>
  <si>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</si>
  <si>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</si>
  <si>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</si>
  <si>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</si>
  <si>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</si>
  <si>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</si>
  <si>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</si>
  <si>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</si>
  <si>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</si>
  <si>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</si>
  <si>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</si>
  <si>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</si>
  <si>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</si>
  <si>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</si>
  <si>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</si>
  <si>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</si>
  <si>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</si>
  <si>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</si>
  <si>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</si>
  <si>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</si>
  <si>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</si>
  <si>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</si>
  <si>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</si>
  <si>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</si>
  <si>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</si>
  <si>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</si>
  <si>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</si>
  <si>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</si>
  <si>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</si>
  <si>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</si>
  <si>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</si>
  <si>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</si>
  <si>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</si>
  <si>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</si>
  <si>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</si>
  <si>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</si>
  <si>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</si>
  <si>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</si>
  <si>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</si>
  <si>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</si>
  <si>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</si>
  <si>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</si>
  <si>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</si>
  <si>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</si>
  <si>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</si>
  <si>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</si>
  <si>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</si>
  <si>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</si>
  <si>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</si>
  <si>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</si>
  <si>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</si>
  <si>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</si>
  <si>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</si>
  <si>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</si>
  <si>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</si>
  <si>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</si>
  <si>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</si>
  <si>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</si>
  <si>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</si>
  <si>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</si>
  <si>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</si>
  <si>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</si>
  <si>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</si>
  <si>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</si>
  <si>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</si>
  <si>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</si>
  <si>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</si>
  <si>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</si>
  <si>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</si>
  <si>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</si>
  <si>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</si>
  <si>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</si>
  <si>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</si>
  <si>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</si>
  <si>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</si>
  <si>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</si>
  <si>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</si>
  <si>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</si>
  <si>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</si>
  <si>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</si>
  <si>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</si>
  <si>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</si>
  <si>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</si>
  <si>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</si>
  <si>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</si>
  <si>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</si>
  <si>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</si>
  <si>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</si>
  <si>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</si>
  <si>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</si>
  <si>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</si>
  <si>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</si>
  <si>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</si>
  <si>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</si>
  <si>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</si>
  <si>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</si>
  <si>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</si>
  <si>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</si>
  <si>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</si>
  <si>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</si>
  <si>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</si>
  <si>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</si>
  <si>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</si>
  <si>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</si>
  <si>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</si>
  <si>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</si>
  <si>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</si>
  <si>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</si>
  <si>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</si>
  <si>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</si>
  <si>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</si>
  <si>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</si>
  <si>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</si>
  <si>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</si>
  <si>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</si>
  <si>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</si>
  <si>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</si>
  <si>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</si>
  <si>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</si>
  <si>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</si>
  <si>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</si>
  <si>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</si>
  <si>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</si>
  <si>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</si>
  <si>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</si>
  <si>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</si>
  <si>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</si>
  <si>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</si>
  <si>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</si>
  <si>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</si>
  <si>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</si>
  <si>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</si>
  <si>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</si>
  <si>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</si>
  <si>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</si>
  <si>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</si>
  <si>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</si>
  <si>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</si>
  <si>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</si>
  <si>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</si>
  <si>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</si>
  <si>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</si>
  <si>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</si>
  <si>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</si>
  <si>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</si>
  <si>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</si>
  <si>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</si>
  <si>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</si>
  <si>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</si>
  <si>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</si>
  <si>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</si>
  <si>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</si>
  <si>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</si>
  <si>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</si>
  <si>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</si>
  <si>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</si>
  <si>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</si>
  <si>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</si>
  <si>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</si>
  <si>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</si>
  <si>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</si>
  <si>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</si>
  <si>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</si>
  <si>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</si>
  <si>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</si>
  <si>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</si>
  <si>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</si>
  <si>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</si>
  <si>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</si>
  <si>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</si>
  <si>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</si>
  <si>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</si>
  <si>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</si>
  <si>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</si>
  <si>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</si>
  <si>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</si>
  <si>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</si>
  <si>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</si>
  <si>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</si>
  <si>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</si>
  <si>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</si>
  <si>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</si>
  <si>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</si>
  <si>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</si>
  <si>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</si>
  <si>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</si>
  <si>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</si>
  <si>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</si>
  <si>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</si>
  <si>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</si>
  <si>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</si>
  <si>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</si>
  <si>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</si>
  <si>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</si>
  <si>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</si>
  <si>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</si>
  <si>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</si>
  <si>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</si>
  <si>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</si>
  <si>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</si>
  <si>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</si>
  <si>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</si>
  <si>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</si>
  <si>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</si>
  <si>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</si>
  <si>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</si>
  <si>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</si>
  <si>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</si>
  <si>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</si>
  <si>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</si>
  <si>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</si>
  <si>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</si>
  <si>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</si>
  <si>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</si>
  <si>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</si>
  <si>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</si>
  <si>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</si>
  <si>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</si>
  <si>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</si>
  <si>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</si>
  <si>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</si>
  <si>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</si>
  <si>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</si>
  <si>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</si>
  <si>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</si>
  <si>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</si>
  <si>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</si>
  <si>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</si>
  <si>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</si>
  <si>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</si>
  <si>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</si>
  <si>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</si>
  <si>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</si>
  <si>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</si>
  <si>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</si>
  <si>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</si>
  <si>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</si>
  <si>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</si>
  <si>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</si>
  <si>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</si>
  <si>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</si>
  <si>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</si>
  <si>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</si>
  <si>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</si>
  <si>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</si>
  <si>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</si>
  <si>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</si>
  <si>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</si>
  <si>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</si>
  <si>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</si>
  <si>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</si>
  <si>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</si>
  <si>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</si>
  <si>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</si>
  <si>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</si>
  <si>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</si>
  <si>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</si>
  <si>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</si>
  <si>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</si>
  <si>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</si>
  <si>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</si>
  <si>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</si>
  <si>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</si>
  <si>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</si>
  <si>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</si>
  <si>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</si>
  <si>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</si>
  <si>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</si>
  <si>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</si>
  <si>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</si>
  <si>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</si>
  <si>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</si>
  <si>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</si>
  <si>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</si>
  <si>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</si>
  <si>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</si>
  <si>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</si>
  <si>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</si>
  <si>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</si>
  <si>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</si>
  <si>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</si>
  <si>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</si>
  <si>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</si>
  <si>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</si>
  <si>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</si>
  <si>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</si>
  <si>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</si>
  <si>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</si>
  <si>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</si>
  <si>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</si>
  <si>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</si>
  <si>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</si>
  <si>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</si>
  <si>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</si>
  <si>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</si>
  <si>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</si>
  <si>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</si>
  <si>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</si>
  <si>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</si>
  <si>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</si>
  <si>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</si>
  <si>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</si>
  <si>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</si>
  <si>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</si>
  <si>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</si>
  <si>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</si>
  <si>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</si>
  <si>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</si>
  <si>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</si>
  <si>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</si>
  <si>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</si>
  <si>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</si>
  <si>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</si>
  <si>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</si>
  <si>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</si>
  <si>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</si>
  <si>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</si>
  <si>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</si>
  <si>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</si>
  <si>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</si>
  <si>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</si>
  <si>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</si>
  <si>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</si>
  <si>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</si>
  <si>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</si>
  <si>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</si>
  <si>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</si>
  <si>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</si>
  <si>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</si>
  <si>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</si>
  <si>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</si>
  <si>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</si>
  <si>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</si>
  <si>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</si>
  <si>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</si>
  <si>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</si>
  <si>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</si>
  <si>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</si>
  <si>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</si>
  <si>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</si>
  <si>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</si>
  <si>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</si>
  <si>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</si>
  <si>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</si>
  <si>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</si>
  <si>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</si>
  <si>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</si>
  <si>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</si>
  <si>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</si>
  <si>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</si>
  <si>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</si>
  <si>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</si>
  <si>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</si>
  <si>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</si>
  <si>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</si>
  <si>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</si>
  <si>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</si>
  <si>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</si>
  <si>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</si>
  <si>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</si>
  <si>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</si>
  <si>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</si>
  <si>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</si>
  <si>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</si>
  <si>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</si>
  <si>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</si>
  <si>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</si>
  <si>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</si>
  <si>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</si>
  <si>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</si>
  <si>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</si>
  <si>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</si>
  <si>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</si>
  <si>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</si>
  <si>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</si>
  <si>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</si>
  <si>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</si>
  <si>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</si>
  <si>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</si>
  <si>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</si>
  <si>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</si>
  <si>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</si>
  <si>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</si>
  <si>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</si>
  <si>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</si>
  <si>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</si>
  <si>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</si>
  <si>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</si>
  <si>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</si>
  <si>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</si>
  <si>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</si>
  <si>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</si>
  <si>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</si>
  <si>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</si>
  <si>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</si>
  <si>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</si>
  <si>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</si>
  <si>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</si>
  <si>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</si>
  <si>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</si>
  <si>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</si>
  <si>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</si>
  <si>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</si>
  <si>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</si>
  <si>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</si>
  <si>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</si>
  <si>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</si>
  <si>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</si>
  <si>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</si>
  <si>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</si>
  <si>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</si>
  <si>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</si>
  <si>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</si>
  <si>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</si>
  <si>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</si>
  <si>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</si>
  <si>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</si>
  <si>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</si>
  <si>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</si>
  <si>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</si>
  <si>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</si>
  <si>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</si>
  <si>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</si>
  <si>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</si>
  <si>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</si>
  <si>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</si>
  <si>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</si>
  <si>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</si>
  <si>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</si>
  <si>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</si>
  <si>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</si>
  <si>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</si>
  <si>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</si>
  <si>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</si>
  <si>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</si>
  <si>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</si>
  <si>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</si>
  <si>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</si>
  <si>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</si>
  <si>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</si>
  <si>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</si>
  <si>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</si>
  <si>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</si>
  <si>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</si>
  <si>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</si>
  <si>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</si>
  <si>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</si>
  <si>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</si>
  <si>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</si>
  <si>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</si>
  <si>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</si>
  <si>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</si>
  <si>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</si>
  <si>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</si>
  <si>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</si>
  <si>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</si>
  <si>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</si>
  <si>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</si>
  <si>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</si>
  <si>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</si>
  <si>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</si>
  <si>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</si>
  <si>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</si>
  <si>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</si>
  <si>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</si>
  <si>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</si>
  <si>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</si>
  <si>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</si>
  <si>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</si>
  <si>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</si>
  <si>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</si>
  <si>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</si>
  <si>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</si>
  <si>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</si>
  <si>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</si>
  <si>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</si>
  <si>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</si>
  <si>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</si>
  <si>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</si>
  <si>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</si>
  <si>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</si>
  <si>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</si>
  <si>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</si>
  <si>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</si>
  <si>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</si>
  <si>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</si>
  <si>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</si>
  <si>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</si>
  <si>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</si>
  <si>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</si>
  <si>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</si>
  <si>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</si>
  <si>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</si>
  <si>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</si>
  <si>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</si>
  <si>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</si>
  <si>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</si>
  <si>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</si>
  <si>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</si>
  <si>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</si>
  <si>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</si>
  <si>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</si>
  <si>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</si>
  <si>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</si>
  <si>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</si>
  <si>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</si>
  <si>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</si>
  <si>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</si>
  <si>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</si>
  <si>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</si>
  <si>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</si>
  <si>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</si>
  <si>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</si>
  <si>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</si>
  <si>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</si>
  <si>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</si>
  <si>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</si>
  <si>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</si>
  <si>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</si>
  <si>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</si>
  <si>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</si>
  <si>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</si>
  <si>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</si>
  <si>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</si>
  <si>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</si>
  <si>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</si>
  <si>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</si>
  <si>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</si>
  <si>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</si>
  <si>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</si>
  <si>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</si>
  <si>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</si>
  <si>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</si>
  <si>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</si>
  <si>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</si>
  <si>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</si>
  <si>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</si>
  <si>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</si>
  <si>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</si>
  <si>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</si>
  <si>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</si>
  <si>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</si>
  <si>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</si>
  <si>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</si>
  <si>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</si>
  <si>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</si>
  <si>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</si>
  <si>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</si>
  <si>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</si>
  <si>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</si>
  <si>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</si>
  <si>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</si>
  <si>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</si>
  <si>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</si>
  <si>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</si>
  <si>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</si>
  <si>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</si>
  <si>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</si>
  <si>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</si>
  <si>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</si>
  <si>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</si>
  <si>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</si>
  <si>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</si>
  <si>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</si>
  <si>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</si>
  <si>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</si>
  <si>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</si>
  <si>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</si>
  <si>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</si>
  <si>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</si>
  <si>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</si>
  <si>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</si>
  <si>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</si>
  <si>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</si>
  <si>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</si>
  <si>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</si>
  <si>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</si>
  <si>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</si>
  <si>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</si>
  <si>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</si>
  <si>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</si>
  <si>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</si>
  <si>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</si>
  <si>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</si>
  <si>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</si>
  <si>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</si>
  <si>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</si>
  <si>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</si>
  <si>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</si>
  <si>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</si>
  <si>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</si>
  <si>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</si>
  <si>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</si>
  <si>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</si>
  <si>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</si>
  <si>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</si>
  <si>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</si>
  <si>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</si>
  <si>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</si>
  <si>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</si>
  <si>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</si>
  <si>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</si>
  <si>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</si>
  <si>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</si>
  <si>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</si>
  <si>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</si>
  <si>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</si>
  <si>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</si>
  <si>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</si>
  <si>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</si>
  <si>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</si>
  <si>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</si>
  <si>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</si>
  <si>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</si>
  <si>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</si>
  <si>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</si>
  <si>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</si>
  <si>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</si>
  <si>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</si>
  <si>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</si>
  <si>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</si>
  <si>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</si>
  <si>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</si>
  <si>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</si>
  <si>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</si>
  <si>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</si>
  <si>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</si>
  <si>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</si>
  <si>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</si>
  <si>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</si>
  <si>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</si>
  <si>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</si>
  <si>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</si>
  <si>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</si>
  <si>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</si>
  <si>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</si>
  <si>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</si>
  <si>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</si>
  <si>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</si>
  <si>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</si>
  <si>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</si>
  <si>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</si>
  <si>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</si>
  <si>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</si>
  <si>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</si>
  <si>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</si>
  <si>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</si>
  <si>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</si>
  <si>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</si>
  <si>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</si>
  <si>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</si>
  <si>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</si>
  <si>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</si>
  <si>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</si>
  <si>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</si>
  <si>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</si>
  <si>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</si>
  <si>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</si>
  <si>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</si>
  <si>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</si>
  <si>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</si>
  <si>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</si>
  <si>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</si>
  <si>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</si>
  <si>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</si>
  <si>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</si>
  <si>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</si>
  <si>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</si>
  <si>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</si>
  <si>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</si>
  <si>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</si>
  <si>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</si>
  <si>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</si>
  <si>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</si>
  <si>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</si>
  <si>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</si>
  <si>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</si>
  <si>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</si>
  <si>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</si>
  <si>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</si>
  <si>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</si>
  <si>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</si>
  <si>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</si>
  <si>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</si>
  <si>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</si>
  <si>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</si>
  <si>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</si>
  <si>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</si>
  <si>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</si>
  <si>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</si>
  <si>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</si>
  <si>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</si>
  <si>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</si>
  <si>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</si>
  <si>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</si>
  <si>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</si>
  <si>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</si>
  <si>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</si>
  <si>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</si>
  <si>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</si>
  <si>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</si>
  <si>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</si>
  <si>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</si>
  <si>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</si>
  <si>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</si>
  <si>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</si>
  <si>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</si>
  <si>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</si>
  <si>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</si>
  <si>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</si>
  <si>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</si>
  <si>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</si>
  <si>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</si>
  <si>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</si>
  <si>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</si>
  <si>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</si>
  <si>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</si>
  <si>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</si>
  <si>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</si>
  <si>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</si>
  <si>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</si>
  <si>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</si>
  <si>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</si>
  <si>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</si>
  <si>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</si>
  <si>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</si>
  <si>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</si>
  <si>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</si>
  <si>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</si>
  <si>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</si>
  <si>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</si>
  <si>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</si>
  <si>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</si>
  <si>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</si>
  <si>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</si>
  <si>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</si>
  <si>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</si>
  <si>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</si>
  <si>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</si>
  <si>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</si>
  <si>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</si>
  <si>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</si>
  <si>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</si>
  <si>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</si>
  <si>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</si>
  <si>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</si>
  <si>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</si>
  <si>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</si>
  <si>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</si>
  <si>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</si>
  <si>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</si>
  <si>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</si>
  <si>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</si>
  <si>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</si>
  <si>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</si>
  <si>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</si>
  <si>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</si>
  <si>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</si>
  <si>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</si>
  <si>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</si>
  <si>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</si>
  <si>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</si>
  <si>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</si>
  <si>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</si>
  <si>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</si>
  <si>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</si>
  <si>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</si>
  <si>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</si>
  <si>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</si>
  <si>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</si>
  <si>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</si>
  <si>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</si>
  <si>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</si>
  <si>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</si>
  <si>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</si>
  <si>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</si>
  <si>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</si>
  <si>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</si>
  <si>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</si>
  <si>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</si>
  <si>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</si>
  <si>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</si>
  <si>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</si>
  <si>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</si>
  <si>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</si>
  <si>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</si>
  <si>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</si>
  <si>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</si>
  <si>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</si>
  <si>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</si>
  <si>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</si>
  <si>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</si>
  <si>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</si>
  <si>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</si>
  <si>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</si>
  <si>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</si>
  <si>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</si>
  <si>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</si>
  <si>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</si>
  <si>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</si>
  <si>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</si>
  <si>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</si>
  <si>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</si>
  <si>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</si>
  <si>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</si>
  <si>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</si>
  <si>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</si>
  <si>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</si>
  <si>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</si>
  <si>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</si>
  <si>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</si>
  <si>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</si>
  <si>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</si>
  <si>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</si>
  <si>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</si>
  <si>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</si>
  <si>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</si>
  <si>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</si>
  <si>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</si>
  <si>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</si>
  <si>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</si>
  <si>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</si>
  <si>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</si>
  <si>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</si>
  <si>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</si>
  <si>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</si>
  <si>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</si>
  <si>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</si>
  <si>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</si>
  <si>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</si>
  <si>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</si>
  <si>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</si>
  <si>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</si>
  <si>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</si>
  <si>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</si>
  <si>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</si>
  <si>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</si>
  <si>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</si>
  <si>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</si>
  <si>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</si>
  <si>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</si>
  <si>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</si>
  <si>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</si>
  <si>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</si>
  <si>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</si>
  <si>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</si>
  <si>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</si>
  <si>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</si>
  <si>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</si>
  <si>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</si>
  <si>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</si>
  <si>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</si>
  <si>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</si>
  <si>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</si>
  <si>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</si>
  <si>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</si>
  <si>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</si>
  <si>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</si>
  <si>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</si>
  <si>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</si>
  <si>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</si>
  <si>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</si>
  <si>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</si>
  <si>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</si>
  <si>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</si>
  <si>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</si>
  <si>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</si>
  <si>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</si>
  <si>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</si>
  <si>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</si>
  <si>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</si>
  <si>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</si>
  <si>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</si>
  <si>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</si>
  <si>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</si>
  <si>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</si>
  <si>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</si>
  <si>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</si>
  <si>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</si>
  <si>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</si>
  <si>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</si>
  <si>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</si>
  <si>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</si>
  <si>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</si>
  <si>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</si>
  <si>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</si>
  <si>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</si>
  <si>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</si>
  <si>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</si>
  <si>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</si>
  <si>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</si>
  <si>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</si>
  <si>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</si>
  <si>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</si>
  <si>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</si>
  <si>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</si>
  <si>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</si>
  <si>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</si>
  <si>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</si>
  <si>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</si>
  <si>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</si>
  <si>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</si>
  <si>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</si>
  <si>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</si>
  <si>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</si>
  <si>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</si>
  <si>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</si>
  <si>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</si>
  <si>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</si>
  <si>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</si>
  <si>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</si>
  <si>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</si>
  <si>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</si>
  <si>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</si>
  <si>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</si>
  <si>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</si>
  <si>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</si>
  <si>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</si>
  <si>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</si>
  <si>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</si>
  <si>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</si>
  <si>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</si>
  <si>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</si>
  <si>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</si>
  <si>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</si>
  <si>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</si>
  <si>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</si>
  <si>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</si>
  <si>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</si>
  <si>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</si>
  <si>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</si>
  <si>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</si>
  <si>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</si>
  <si>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</si>
  <si>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</si>
  <si>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</si>
  <si>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</si>
  <si>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</si>
  <si>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</si>
  <si>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</si>
  <si>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</si>
  <si>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</si>
  <si>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</si>
  <si>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</si>
  <si>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</si>
  <si>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</si>
  <si>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</si>
  <si>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</si>
  <si>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</si>
  <si>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</si>
  <si>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</si>
  <si>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</si>
  <si>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</si>
  <si>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</si>
  <si>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</si>
  <si>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</si>
  <si>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</si>
  <si>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</si>
  <si>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</si>
  <si>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</si>
  <si>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</si>
  <si>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</si>
  <si>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</si>
  <si>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</si>
  <si>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</si>
  <si>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</si>
  <si>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</si>
  <si>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</si>
  <si>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</si>
  <si>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</si>
  <si>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</si>
  <si>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</si>
  <si>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</si>
  <si>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</si>
  <si>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</si>
  <si>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</si>
  <si>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</si>
  <si>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</si>
  <si>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</si>
  <si>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</si>
  <si>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</si>
  <si>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</si>
  <si>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</si>
  <si>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</si>
  <si>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</si>
  <si>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</si>
  <si>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</si>
  <si>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</si>
  <si>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</si>
  <si>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</si>
  <si>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</si>
  <si>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</si>
  <si>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</si>
  <si>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</si>
  <si>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</si>
  <si>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</si>
  <si>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</si>
  <si>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</si>
  <si>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</si>
  <si>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</si>
  <si>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</si>
  <si>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</si>
  <si>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</si>
  <si>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</si>
  <si>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</si>
  <si>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</si>
  <si>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</si>
  <si>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</si>
  <si>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</si>
  <si>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</si>
  <si>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</si>
  <si>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</si>
  <si>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</si>
  <si>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</si>
  <si>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</si>
  <si>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</si>
  <si>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</si>
  <si>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</si>
  <si>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</si>
  <si>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</si>
  <si>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</si>
  <si>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</si>
  <si>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</si>
  <si>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</si>
  <si>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</si>
  <si>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</si>
  <si>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</si>
  <si>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</si>
  <si>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</si>
  <si>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</si>
  <si>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</si>
  <si>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</si>
  <si>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</si>
  <si>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</si>
  <si>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</si>
  <si>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</si>
  <si>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</si>
  <si>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</si>
  <si>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</si>
  <si>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</si>
  <si>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</si>
  <si>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</si>
  <si>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</si>
  <si>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</si>
  <si>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</si>
  <si>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</si>
  <si>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</si>
  <si>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</si>
  <si>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</si>
  <si>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</si>
  <si>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</si>
  <si>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</si>
  <si>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</si>
  <si>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</si>
  <si>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</si>
  <si>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</si>
  <si>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</si>
  <si>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</si>
  <si>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</si>
  <si>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</si>
  <si>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</si>
  <si>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</si>
  <si>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</si>
  <si>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</si>
  <si>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</si>
  <si>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</si>
  <si>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</si>
  <si>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</si>
  <si>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</si>
  <si>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</si>
  <si>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</si>
  <si>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</si>
  <si>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</si>
  <si>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</si>
  <si>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</si>
  <si>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</si>
  <si>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</si>
  <si>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</si>
  <si>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</si>
  <si>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</si>
  <si>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</si>
  <si>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</si>
  <si>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</si>
  <si>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</si>
  <si>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</si>
  <si>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</si>
  <si>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</si>
  <si>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</si>
  <si>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</si>
  <si>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</si>
  <si>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</si>
  <si>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</si>
  <si>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</si>
  <si>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</si>
  <si>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</si>
  <si>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</si>
  <si>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</si>
  <si>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</si>
  <si>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</si>
  <si>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</si>
  <si>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</si>
  <si>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</si>
  <si>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</si>
  <si>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</si>
  <si>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</si>
  <si>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</si>
  <si>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</si>
  <si>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</si>
  <si>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</si>
  <si>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</si>
  <si>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</si>
  <si>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</si>
  <si>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</si>
  <si>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</si>
  <si>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</si>
  <si>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</si>
  <si>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</si>
  <si>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</si>
  <si>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</si>
  <si>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</si>
  <si>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</si>
  <si>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</si>
  <si>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</si>
  <si>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</si>
  <si>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</si>
  <si>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</si>
  <si>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</si>
  <si>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</si>
  <si>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</si>
  <si>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</si>
  <si>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</si>
  <si>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</si>
  <si>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</si>
  <si>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</si>
  <si>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</si>
  <si>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</si>
  <si>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</si>
  <si>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</si>
  <si>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</si>
  <si>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</si>
  <si>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</si>
  <si>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</si>
  <si>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</si>
  <si>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</si>
  <si>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</si>
  <si>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</si>
  <si>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</si>
  <si>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</si>
  <si>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</si>
  <si>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</si>
  <si>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</si>
  <si>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</si>
  <si>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</si>
  <si>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</si>
  <si>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</si>
  <si>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</si>
  <si>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</si>
  <si>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</si>
  <si>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</si>
  <si>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</si>
  <si>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</si>
  <si>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</si>
  <si>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</si>
  <si>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</si>
  <si>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</si>
  <si>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</si>
  <si>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</si>
  <si>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</si>
  <si>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</si>
  <si>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</si>
  <si>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</si>
  <si>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</si>
  <si>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</si>
  <si>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</si>
  <si>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</si>
  <si>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</si>
  <si>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</si>
  <si>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</si>
  <si>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</si>
  <si>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</si>
  <si>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</si>
  <si>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</si>
  <si>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</si>
  <si>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</si>
  <si>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</si>
  <si>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</si>
  <si>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</si>
  <si>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</si>
  <si>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</si>
  <si>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</si>
  <si>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</si>
  <si>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</si>
  <si>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</si>
  <si>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</si>
  <si>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</si>
  <si>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</si>
  <si>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</si>
  <si>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</si>
  <si>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</si>
  <si>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</si>
  <si>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</si>
  <si>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</si>
  <si>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</si>
  <si>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</si>
  <si>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</si>
  <si>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</si>
  <si>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</si>
  <si>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</si>
  <si>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</si>
  <si>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</si>
  <si>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</si>
  <si>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</si>
  <si>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</si>
  <si>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</si>
  <si>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</si>
  <si>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</si>
  <si>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</si>
  <si>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</si>
  <si>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</si>
  <si>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</si>
  <si>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</si>
  <si>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</si>
  <si>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</si>
  <si>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</si>
  <si>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</si>
  <si>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</si>
  <si>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</si>
  <si>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</si>
  <si>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</si>
  <si>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</si>
  <si>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</si>
  <si>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</si>
  <si>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</si>
  <si>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</si>
  <si>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</si>
  <si>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</si>
  <si>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</si>
  <si>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</si>
  <si>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</si>
  <si>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</si>
  <si>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</si>
  <si>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</si>
  <si>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</si>
  <si>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</si>
  <si>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</si>
  <si>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</si>
  <si>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</si>
  <si>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</si>
  <si>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</si>
  <si>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</si>
  <si>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</si>
  <si>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</si>
  <si>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</si>
  <si>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</si>
  <si>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</si>
  <si>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</si>
  <si>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</si>
  <si>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</si>
  <si>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</si>
  <si>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</si>
  <si>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</si>
  <si>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</si>
  <si>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</si>
  <si>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</si>
  <si>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</si>
  <si>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</si>
  <si>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</si>
  <si>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</si>
  <si>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</si>
  <si>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</si>
  <si>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</si>
  <si>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</si>
  <si>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</si>
  <si>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</si>
  <si>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</si>
  <si>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</si>
  <si>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</si>
  <si>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</si>
  <si>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</si>
  <si>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</si>
  <si>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</si>
  <si>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</si>
  <si>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</si>
  <si>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</si>
  <si>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</si>
  <si>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</si>
  <si>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</si>
  <si>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</si>
  <si>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</si>
  <si>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</si>
  <si>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</si>
  <si>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</si>
  <si>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</si>
  <si>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</si>
  <si>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</si>
  <si>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</si>
  <si>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</si>
  <si>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</si>
  <si>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</si>
  <si>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</si>
  <si>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</si>
  <si>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</si>
  <si>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</si>
  <si>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</si>
  <si>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</si>
  <si>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</si>
  <si>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</si>
  <si>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</si>
  <si>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</si>
  <si>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</si>
  <si>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</si>
  <si>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</si>
  <si>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</si>
  <si>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</si>
  <si>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</si>
  <si>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</si>
  <si>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</si>
  <si>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</si>
  <si>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</si>
  <si>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</si>
  <si>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</si>
  <si>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</si>
  <si>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</si>
  <si>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</si>
  <si>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</si>
  <si>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</si>
  <si>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</si>
  <si>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</si>
  <si>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</si>
  <si>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</si>
  <si>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</si>
  <si>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</si>
  <si>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</si>
  <si>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</si>
  <si>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</si>
  <si>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</si>
  <si>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</si>
  <si>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</si>
  <si>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</si>
  <si>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</si>
  <si>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</si>
  <si>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</si>
  <si>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</si>
  <si>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</si>
  <si>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</si>
  <si>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</si>
  <si>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</si>
  <si>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</si>
  <si>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</si>
  <si>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</si>
  <si>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</si>
  <si>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</si>
  <si>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</si>
  <si>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</si>
  <si>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</si>
  <si>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</si>
  <si>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</si>
  <si>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</si>
  <si>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</si>
  <si>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</si>
  <si>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</si>
  <si>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</si>
  <si>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</si>
  <si>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</si>
  <si>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</si>
  <si>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</si>
  <si>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</si>
  <si>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</si>
  <si>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</si>
  <si>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</si>
  <si>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</si>
  <si>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</si>
  <si>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</si>
  <si>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</si>
  <si>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</si>
  <si>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</si>
  <si>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</si>
  <si>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</si>
  <si>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</si>
  <si>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</si>
  <si>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</si>
  <si>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</si>
  <si>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</si>
  <si>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</si>
  <si>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</si>
  <si>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</si>
  <si>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</si>
  <si>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</si>
  <si>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</si>
  <si>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</si>
  <si>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</si>
  <si>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</si>
  <si>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</si>
  <si>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</si>
  <si>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</si>
  <si>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</si>
  <si>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</si>
  <si>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</si>
  <si>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</si>
  <si>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</si>
  <si>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</si>
  <si>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</si>
  <si>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</si>
  <si>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</si>
  <si>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</si>
  <si>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</si>
  <si>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</si>
  <si>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</si>
  <si>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</si>
  <si>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</si>
  <si>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</si>
  <si>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</si>
  <si>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</si>
  <si>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</si>
  <si>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</si>
  <si>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</si>
  <si>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</si>
  <si>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</si>
  <si>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</si>
  <si>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</si>
  <si>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</si>
  <si>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</si>
  <si>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</si>
  <si>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</si>
  <si>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</si>
  <si>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</si>
  <si>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</si>
  <si>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</si>
  <si>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</si>
  <si>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</si>
  <si>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</si>
  <si>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</si>
  <si>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</si>
  <si>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</si>
  <si>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</si>
  <si>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</si>
  <si>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</si>
  <si>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</si>
  <si>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</si>
  <si>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</si>
  <si>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</si>
  <si>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</si>
  <si>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</si>
  <si>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</si>
  <si>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</si>
  <si>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</si>
  <si>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</si>
  <si>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</si>
  <si>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</si>
  <si>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</si>
  <si>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</si>
  <si>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</si>
  <si>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</si>
  <si>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</si>
  <si>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</si>
  <si>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</si>
  <si>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</si>
  <si>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</si>
  <si>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</si>
  <si>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</si>
  <si>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</si>
  <si>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</si>
  <si>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</si>
  <si>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</si>
  <si>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</si>
  <si>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</si>
  <si>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</si>
  <si>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</si>
  <si>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</si>
  <si>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</si>
  <si>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</si>
  <si>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</si>
  <si>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</si>
  <si>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</si>
  <si>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</si>
  <si>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</si>
  <si>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</si>
  <si>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</si>
  <si>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</si>
  <si>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</si>
  <si>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</si>
  <si>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</si>
  <si>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</si>
  <si>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</si>
  <si>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</si>
  <si>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</si>
  <si>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</si>
  <si>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</si>
  <si>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</si>
  <si>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</si>
  <si>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</si>
  <si>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</si>
  <si>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</si>
  <si>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</si>
  <si>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</si>
  <si>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</si>
  <si>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</si>
  <si>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</si>
  <si>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</si>
  <si>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</si>
  <si>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</si>
  <si>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</si>
  <si>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</si>
  <si>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</si>
  <si>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</si>
  <si>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</si>
  <si>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</si>
  <si>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</si>
  <si>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</si>
  <si>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</si>
  <si>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</si>
  <si>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</si>
  <si>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</si>
  <si>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</si>
  <si>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</si>
  <si>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</si>
  <si>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</si>
  <si>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</si>
  <si>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</si>
  <si>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</si>
  <si>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</si>
  <si>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</si>
  <si>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</si>
  <si>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</si>
  <si>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</si>
  <si>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</si>
  <si>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</si>
  <si>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</si>
  <si>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</si>
  <si>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</si>
  <si>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</si>
  <si>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</si>
  <si>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</si>
  <si>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</si>
  <si>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</si>
  <si>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</si>
  <si>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</si>
  <si>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</si>
  <si>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</si>
  <si>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</si>
  <si>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</si>
  <si>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</si>
  <si>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</si>
  <si>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</si>
  <si>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</si>
  <si>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</si>
  <si>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</si>
  <si>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</si>
  <si>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</si>
  <si>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</si>
  <si>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</si>
  <si>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</si>
  <si>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</si>
  <si>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</si>
  <si>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</si>
  <si>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</si>
  <si>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</si>
  <si>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</si>
  <si>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</si>
  <si>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</si>
  <si>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</si>
  <si>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</si>
  <si>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</si>
  <si>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</si>
  <si>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</si>
  <si>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</si>
  <si>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</si>
  <si>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</si>
  <si>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</si>
  <si>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</si>
  <si>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</si>
  <si>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</si>
  <si>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</si>
  <si>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</si>
  <si>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</si>
  <si>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</si>
  <si>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</si>
  <si>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</si>
  <si>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</si>
  <si>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</si>
  <si>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</si>
  <si>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</si>
  <si>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</si>
  <si>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</si>
  <si>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</si>
  <si>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</si>
  <si>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</si>
  <si>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</si>
  <si>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</si>
  <si>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</si>
  <si>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</si>
  <si>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</si>
  <si>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</si>
  <si>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</si>
  <si>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</si>
  <si>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</si>
  <si>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</si>
  <si>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</si>
  <si>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</si>
  <si>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</si>
  <si>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</si>
  <si>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</si>
  <si>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</si>
  <si>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</si>
  <si>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</si>
  <si>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</si>
  <si>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</si>
  <si>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</si>
  <si>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</si>
  <si>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</si>
  <si>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</si>
  <si>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</si>
  <si>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</si>
  <si>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</si>
  <si>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</si>
  <si>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</si>
  <si>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</si>
  <si>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</si>
  <si>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</si>
  <si>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</si>
  <si>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</si>
  <si>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</si>
  <si>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</si>
  <si>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</si>
  <si>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</si>
  <si>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</si>
  <si>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</si>
  <si>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</si>
  <si>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</si>
  <si>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</si>
  <si>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</si>
  <si>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</si>
  <si>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</si>
  <si>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</si>
  <si>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</si>
  <si>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</si>
  <si>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</si>
  <si>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</si>
  <si>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</si>
  <si>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</si>
  <si>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</si>
  <si>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</si>
  <si>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</si>
  <si>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</si>
  <si>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</si>
  <si>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</si>
  <si>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</si>
  <si>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</si>
  <si>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</si>
  <si>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</si>
  <si>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</si>
  <si>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</si>
  <si>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</si>
  <si>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</si>
  <si>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</si>
  <si>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</si>
  <si>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</si>
  <si>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</si>
  <si>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</si>
  <si>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</si>
  <si>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</si>
  <si>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</si>
  <si>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</si>
  <si>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</si>
  <si>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</si>
  <si>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</si>
  <si>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</si>
  <si>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</si>
  <si>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</si>
  <si>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</si>
  <si>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</si>
  <si>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</si>
  <si>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</si>
  <si>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</si>
  <si>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</si>
  <si>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</si>
  <si>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</si>
  <si>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</si>
  <si>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</si>
  <si>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</si>
  <si>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</si>
  <si>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</si>
  <si>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</si>
  <si>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</si>
  <si>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</si>
  <si>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</si>
  <si>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</si>
  <si>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</si>
  <si>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</si>
  <si>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</si>
  <si>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</si>
  <si>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</si>
  <si>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</si>
  <si>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</si>
  <si>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</si>
  <si>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</si>
  <si>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</si>
  <si>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</si>
  <si>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</si>
  <si>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</si>
  <si>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</si>
  <si>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</si>
  <si>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</si>
  <si>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</si>
  <si>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</si>
  <si>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</si>
  <si>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</si>
  <si>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</si>
  <si>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</si>
  <si>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</si>
  <si>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</si>
  <si>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</si>
  <si>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</si>
  <si>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</si>
  <si>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</si>
  <si>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</si>
  <si>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</si>
  <si>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</si>
  <si>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</si>
  <si>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</si>
  <si>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</si>
  <si>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</si>
  <si>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</si>
  <si>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</si>
  <si>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</si>
  <si>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</si>
  <si>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</si>
  <si>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</si>
  <si>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</si>
  <si>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</si>
  <si>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</si>
  <si>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</si>
  <si>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</si>
  <si>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</si>
  <si>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</si>
  <si>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</si>
  <si>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</si>
  <si>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</si>
  <si>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</si>
  <si>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</si>
  <si>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</si>
  <si>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</si>
  <si>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</si>
  <si>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</si>
  <si>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</si>
  <si>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</si>
  <si>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</si>
  <si>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</si>
  <si>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</si>
  <si>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</si>
  <si>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</si>
  <si>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</si>
  <si>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</si>
  <si>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</si>
  <si>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</si>
  <si>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</si>
  <si>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</si>
  <si>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</si>
  <si>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</si>
  <si>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</si>
  <si>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</si>
  <si>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</si>
  <si>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</si>
  <si>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</si>
  <si>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</si>
  <si>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</si>
  <si>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</si>
  <si>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</si>
  <si>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</si>
  <si>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</si>
  <si>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</si>
  <si>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</si>
  <si>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</si>
  <si>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</si>
  <si>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</si>
  <si>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</si>
  <si>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</si>
  <si>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</si>
  <si>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</si>
  <si>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</si>
  <si>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</si>
  <si>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</si>
  <si>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</si>
  <si>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</si>
  <si>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</si>
  <si>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</si>
  <si>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</si>
  <si>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</si>
  <si>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</si>
  <si>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</si>
  <si>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</si>
  <si>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</si>
  <si>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</si>
  <si>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</si>
  <si>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</si>
  <si>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</si>
  <si>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</si>
  <si>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</si>
  <si>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</si>
  <si>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</si>
  <si>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</si>
  <si>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</si>
  <si>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</si>
  <si>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</si>
  <si>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</si>
  <si>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</si>
  <si>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</si>
  <si>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</si>
  <si>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</si>
  <si>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</si>
  <si>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</si>
  <si>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</si>
  <si>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</si>
  <si>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</si>
  <si>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</si>
  <si>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</si>
  <si>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</si>
  <si>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</si>
  <si>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</si>
  <si>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</si>
  <si>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</si>
  <si>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</si>
  <si>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</si>
  <si>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</si>
  <si>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</si>
  <si>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</si>
  <si>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</si>
  <si>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</si>
  <si>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</si>
  <si>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</si>
  <si>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</si>
  <si>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</si>
  <si>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</si>
  <si>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</si>
  <si>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</si>
  <si>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</si>
  <si>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</si>
  <si>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</si>
  <si>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</si>
  <si>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</si>
  <si>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</si>
  <si>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</si>
  <si>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</si>
  <si>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</si>
  <si>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</si>
  <si>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</si>
  <si>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</si>
  <si>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</si>
  <si>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</si>
  <si>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</si>
  <si>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</si>
  <si>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</si>
  <si>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</si>
  <si>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</si>
  <si>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</si>
  <si>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</si>
  <si>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</si>
  <si>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</si>
  <si>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</si>
  <si>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</si>
  <si>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</si>
  <si>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</si>
  <si>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</si>
  <si>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</si>
  <si>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</si>
  <si>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</si>
  <si>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</si>
  <si>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</si>
  <si>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</si>
  <si>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</si>
  <si>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</si>
  <si>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</si>
  <si>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</si>
  <si>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</si>
  <si>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</si>
  <si>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</si>
  <si>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</si>
  <si>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</si>
  <si>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</si>
  <si>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</si>
  <si>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</si>
  <si>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</si>
  <si>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</si>
  <si>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</si>
  <si>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</si>
  <si>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</si>
  <si>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</si>
  <si>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</si>
  <si>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</si>
  <si>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</si>
  <si>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</si>
  <si>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</si>
  <si>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</si>
  <si>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</si>
  <si>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</si>
  <si>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</si>
  <si>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</si>
  <si>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</si>
  <si>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</si>
  <si>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</si>
  <si>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</si>
  <si>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</si>
  <si>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</si>
  <si>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</si>
  <si>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</si>
  <si>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</si>
  <si>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</si>
  <si>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</si>
  <si>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</si>
  <si>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</si>
  <si>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</si>
  <si>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</si>
  <si>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</si>
  <si>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</si>
  <si>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</si>
  <si>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</si>
  <si>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</si>
  <si>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</si>
  <si>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</si>
  <si>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</si>
  <si>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</si>
  <si>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</si>
  <si>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</si>
  <si>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</si>
  <si>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</si>
  <si>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</si>
  <si>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</si>
  <si>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</si>
  <si>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</si>
  <si>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</si>
  <si>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</si>
  <si>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</si>
  <si>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</si>
  <si>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</si>
  <si>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</si>
  <si>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</si>
  <si>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</si>
  <si>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</si>
  <si>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</si>
  <si>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</si>
  <si>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</si>
  <si>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</si>
  <si>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</si>
  <si>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</si>
  <si>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</si>
  <si>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</si>
  <si>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</si>
  <si>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</si>
  <si>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</si>
  <si>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</si>
  <si>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</si>
  <si>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</si>
  <si>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</si>
  <si>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</si>
  <si>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</si>
  <si>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</si>
  <si>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</si>
  <si>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</si>
  <si>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</si>
  <si>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</si>
  <si>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</si>
  <si>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</si>
  <si>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</si>
  <si>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</si>
  <si>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</si>
  <si>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</si>
  <si>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</si>
  <si>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</si>
  <si>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</si>
  <si>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</si>
  <si>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</si>
  <si>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</si>
  <si>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</si>
  <si>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</si>
  <si>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</si>
  <si>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</si>
  <si>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</si>
  <si>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</si>
  <si>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</si>
  <si>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</si>
  <si>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</si>
  <si>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</si>
  <si>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</si>
  <si>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</si>
  <si>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</si>
  <si>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</si>
  <si>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</si>
  <si>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</si>
  <si>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</si>
  <si>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</si>
  <si>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</si>
  <si>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</si>
  <si>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</si>
  <si>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</si>
  <si>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</si>
  <si>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</si>
  <si>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</si>
  <si>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</si>
  <si>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</si>
  <si>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</si>
  <si>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</si>
  <si>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</si>
  <si>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</si>
  <si>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</si>
  <si>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</si>
  <si>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</si>
  <si>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</si>
  <si>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</si>
  <si>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</si>
  <si>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</si>
  <si>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</si>
  <si>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</si>
  <si>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</si>
  <si>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</si>
  <si>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</si>
  <si>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</si>
  <si>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</si>
  <si>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</si>
  <si>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</si>
  <si>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</si>
  <si>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</si>
  <si>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</si>
  <si>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</si>
  <si>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</si>
  <si>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</si>
  <si>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</si>
  <si>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</si>
  <si>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</si>
  <si>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</si>
  <si>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</si>
  <si>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</si>
  <si>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</si>
  <si>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</si>
  <si>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</si>
  <si>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</si>
  <si>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</si>
  <si>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</si>
  <si>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</si>
  <si>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</si>
  <si>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</si>
  <si>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</si>
  <si>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</si>
  <si>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</si>
  <si>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</si>
  <si>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</si>
  <si>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</si>
  <si>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</si>
  <si>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</si>
  <si>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</si>
  <si>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</si>
  <si>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</si>
  <si>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</si>
  <si>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</si>
  <si>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</si>
  <si>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</si>
  <si>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</si>
  <si>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</si>
  <si>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</si>
  <si>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</si>
  <si>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</si>
  <si>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</si>
  <si>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</si>
  <si>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</si>
  <si>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</si>
  <si>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</si>
  <si>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</si>
  <si>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</si>
  <si>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</si>
  <si>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</si>
  <si>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</si>
  <si>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</si>
  <si>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</si>
  <si>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</si>
  <si>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</si>
  <si>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</si>
  <si>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</si>
  <si>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</si>
  <si>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</si>
  <si>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</si>
  <si>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</si>
  <si>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</si>
  <si>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</si>
  <si>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</si>
  <si>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</si>
  <si>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</si>
  <si>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</si>
  <si>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</si>
  <si>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</si>
  <si>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</si>
  <si>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</si>
  <si>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</si>
  <si>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</si>
  <si>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</si>
  <si>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</si>
  <si>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</si>
  <si>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</si>
  <si>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</si>
  <si>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</si>
  <si>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</si>
  <si>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</si>
  <si>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</si>
  <si>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</si>
  <si>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</si>
  <si>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</si>
  <si>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</si>
  <si>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</si>
  <si>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</si>
  <si>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</si>
  <si>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</si>
  <si>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</si>
  <si>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</si>
  <si>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</si>
  <si>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</si>
  <si>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</si>
  <si>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</si>
  <si>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</si>
  <si>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</si>
  <si>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</si>
  <si>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</si>
  <si>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</si>
  <si>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</si>
  <si>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</si>
  <si>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</si>
  <si>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</si>
  <si>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</si>
  <si>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</si>
  <si>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</si>
  <si>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</si>
  <si>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</si>
  <si>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</si>
  <si>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</si>
  <si>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</si>
  <si>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</si>
  <si>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</si>
  <si>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</si>
  <si>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</si>
  <si>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</si>
  <si>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</si>
  <si>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</si>
  <si>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</si>
  <si>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</si>
  <si>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</si>
  <si>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</si>
  <si>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</si>
  <si>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</si>
  <si>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</si>
  <si>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</si>
  <si>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</si>
  <si>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</si>
  <si>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</si>
  <si>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</si>
  <si>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</si>
  <si>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</si>
  <si>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</si>
  <si>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</si>
  <si>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</si>
  <si>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</si>
  <si>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</si>
  <si>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</si>
  <si>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</si>
  <si>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</si>
  <si>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</si>
  <si>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</si>
  <si>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</si>
  <si>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</si>
  <si>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</si>
  <si>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</si>
  <si>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</si>
  <si>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</si>
  <si>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</si>
  <si>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</si>
  <si>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</si>
  <si>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</si>
  <si>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</si>
  <si>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</si>
  <si>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</si>
  <si>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</si>
  <si>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</si>
  <si>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</si>
  <si>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</si>
  <si>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</si>
  <si>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</si>
  <si>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</si>
  <si>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</si>
  <si>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</si>
  <si>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</si>
  <si>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</si>
  <si>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</si>
  <si>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</si>
  <si>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</si>
  <si>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</si>
  <si>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</si>
  <si>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</si>
  <si>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</si>
  <si>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</si>
  <si>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</si>
  <si>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</si>
  <si>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</si>
  <si>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</si>
  <si>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</si>
  <si>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</si>
  <si>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</si>
  <si>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</si>
  <si>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</si>
  <si>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</si>
  <si>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</si>
  <si>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</si>
  <si>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</si>
  <si>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</si>
  <si>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</si>
  <si>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</si>
  <si>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</si>
  <si>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</si>
  <si>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</si>
  <si>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</si>
  <si>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</si>
  <si>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</si>
  <si>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</si>
  <si>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</si>
  <si>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</si>
  <si>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</si>
  <si>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</si>
  <si>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</si>
  <si>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</si>
  <si>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</si>
  <si>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</si>
  <si>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</si>
  <si>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</si>
  <si>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</si>
  <si>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</si>
  <si>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</si>
  <si>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</si>
  <si>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</si>
  <si>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</si>
  <si>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</si>
  <si>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</si>
  <si>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</si>
  <si>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</si>
  <si>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</si>
  <si>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</si>
  <si>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</si>
  <si>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</si>
  <si>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</si>
  <si>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</si>
  <si>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</si>
  <si>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</si>
  <si>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</si>
  <si>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</si>
  <si>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</si>
  <si>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</si>
  <si>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</si>
  <si>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</si>
  <si>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</si>
  <si>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</si>
  <si>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</si>
  <si>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</si>
  <si>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</si>
  <si>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</si>
  <si>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</si>
  <si>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</si>
  <si>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</si>
  <si>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</si>
  <si>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</si>
  <si>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</si>
  <si>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</si>
  <si>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</si>
  <si>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</si>
  <si>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</si>
  <si>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</si>
  <si>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</si>
  <si>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</si>
  <si>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</si>
  <si>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</si>
  <si>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</si>
  <si>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</si>
  <si>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</si>
  <si>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</si>
  <si>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</si>
  <si>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</si>
  <si>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</si>
  <si>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</si>
  <si>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</si>
  <si>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</si>
  <si>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</si>
  <si>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</si>
  <si>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</si>
  <si>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</si>
  <si>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</si>
  <si>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</si>
  <si>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</si>
  <si>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</si>
  <si>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</si>
  <si>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</si>
  <si>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</si>
  <si>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</si>
  <si>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</si>
  <si>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</si>
  <si>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</si>
  <si>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</si>
  <si>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</si>
  <si>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</si>
  <si>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</si>
  <si>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</si>
  <si>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</si>
  <si>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</si>
  <si>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</si>
  <si>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</si>
  <si>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</si>
  <si>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</si>
  <si>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</si>
  <si>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</si>
  <si>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</si>
  <si>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</si>
  <si>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</si>
  <si>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</si>
  <si>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</si>
  <si>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</si>
  <si>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</si>
  <si>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</si>
  <si>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</si>
  <si>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</si>
  <si>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</si>
  <si>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</si>
  <si>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</si>
  <si>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</si>
  <si>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</si>
  <si>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</si>
  <si>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</si>
  <si>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</si>
  <si>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</si>
  <si>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</si>
  <si>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</si>
  <si>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</si>
  <si>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</si>
  <si>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</si>
  <si>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</si>
  <si>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</si>
  <si>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</si>
  <si>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</si>
  <si>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</si>
  <si>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</si>
  <si>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</si>
  <si>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</si>
  <si>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</si>
  <si>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</si>
  <si>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</si>
  <si>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</si>
  <si>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</si>
  <si>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</si>
  <si>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</si>
  <si>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</si>
  <si>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</si>
  <si>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</si>
  <si>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</si>
  <si>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</si>
  <si>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</si>
  <si>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</si>
  <si>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</si>
  <si>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</si>
  <si>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</si>
  <si>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</si>
  <si>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</si>
  <si>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</si>
  <si>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</si>
  <si>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</si>
  <si>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</si>
  <si>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</si>
  <si>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</si>
  <si>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</si>
  <si>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</si>
  <si>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</si>
  <si>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</si>
  <si>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</si>
  <si>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</si>
  <si>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</si>
  <si>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</si>
  <si>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</si>
  <si>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</si>
  <si>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</si>
  <si>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</si>
  <si>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</si>
  <si>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</si>
  <si>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</si>
  <si>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</si>
  <si>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</si>
  <si>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</si>
  <si>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</si>
  <si>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</si>
  <si>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</si>
  <si>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</si>
  <si>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</si>
  <si>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</si>
  <si>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</si>
  <si>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</si>
  <si>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</si>
  <si>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</si>
  <si>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</si>
  <si>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</si>
  <si>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</si>
  <si>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</si>
  <si>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</si>
  <si>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</si>
  <si>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</si>
  <si>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</si>
  <si>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</si>
  <si>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</si>
  <si>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</si>
  <si>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</si>
  <si>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</si>
  <si>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</si>
  <si>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</si>
  <si>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</si>
  <si>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</si>
  <si>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</si>
  <si>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</si>
  <si>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</si>
  <si>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</si>
  <si>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</si>
  <si>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</si>
  <si>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</si>
  <si>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</si>
  <si>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</si>
  <si>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</si>
  <si>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</si>
  <si>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</si>
  <si>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</si>
  <si>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</si>
  <si>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</si>
  <si>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</si>
  <si>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</si>
  <si>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</si>
  <si>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</si>
  <si>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</si>
  <si>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</si>
  <si>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</si>
  <si>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</si>
  <si>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</si>
  <si>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</si>
  <si>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</si>
  <si>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</si>
  <si>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</si>
  <si>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</si>
  <si>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</si>
  <si>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</si>
  <si>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</si>
  <si>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</si>
  <si>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</si>
  <si>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</si>
  <si>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</si>
  <si>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</si>
  <si>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</si>
  <si>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</si>
  <si>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</si>
  <si>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</si>
  <si>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</si>
  <si>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</si>
  <si>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</si>
  <si>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</si>
  <si>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</si>
  <si>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</si>
  <si>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</si>
  <si>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</si>
  <si>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</si>
  <si>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</si>
  <si>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</si>
  <si>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</si>
  <si>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</si>
  <si>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</si>
  <si>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</si>
  <si>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</si>
  <si>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</si>
  <si>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</si>
  <si>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</si>
  <si>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</si>
  <si>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</si>
  <si>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</si>
  <si>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</si>
  <si>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</si>
  <si>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</si>
  <si>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</si>
  <si>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</si>
  <si>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</si>
  <si>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</si>
  <si>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</si>
  <si>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</si>
  <si>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</si>
  <si>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</si>
  <si>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</si>
  <si>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</si>
  <si>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</si>
  <si>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</si>
  <si>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</si>
  <si>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</si>
  <si>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</si>
  <si>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</si>
  <si>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</si>
  <si>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</si>
  <si>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</si>
  <si>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</si>
  <si>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</si>
  <si>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</si>
  <si>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</si>
  <si>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</si>
  <si>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</si>
  <si>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</si>
  <si>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</si>
  <si>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</si>
  <si>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</si>
  <si>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</si>
  <si>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</si>
  <si>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</si>
  <si>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</si>
  <si>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</si>
  <si>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</si>
  <si>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</si>
  <si>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</si>
  <si>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</si>
  <si>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</si>
  <si>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</si>
  <si>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</si>
  <si>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</si>
  <si>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</si>
  <si>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</si>
  <si>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</si>
  <si>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</si>
  <si>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</si>
  <si>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</si>
  <si>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</si>
  <si>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</si>
  <si>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</si>
  <si>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</si>
  <si>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</si>
  <si>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</si>
  <si>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</si>
  <si>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</si>
  <si>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</si>
  <si>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</si>
  <si>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</si>
  <si>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</si>
  <si>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</si>
  <si>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</si>
  <si>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</si>
  <si>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</si>
  <si>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</si>
  <si>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</si>
  <si>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</si>
  <si>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</si>
  <si>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</si>
  <si>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</si>
  <si>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</si>
  <si>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</si>
  <si>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</si>
  <si>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</si>
  <si>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</si>
  <si>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</si>
  <si>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</si>
  <si>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</si>
  <si>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</si>
  <si>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</si>
  <si>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</si>
  <si>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</si>
  <si>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</si>
  <si>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</si>
  <si>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</si>
  <si>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</si>
  <si>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</si>
  <si>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</si>
  <si>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</si>
  <si>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</si>
  <si>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</si>
  <si>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</si>
  <si>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</si>
  <si>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</si>
  <si>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</si>
  <si>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</si>
  <si>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</si>
  <si>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</si>
  <si>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</si>
  <si>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</si>
  <si>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</si>
  <si>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</si>
  <si>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</si>
  <si>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</si>
  <si>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</si>
  <si>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</si>
  <si>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</si>
  <si>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</si>
  <si>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</si>
  <si>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</si>
  <si>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</si>
  <si>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</si>
  <si>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</si>
  <si>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</si>
  <si>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</si>
  <si>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</si>
  <si>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</si>
  <si>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</si>
  <si>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</si>
  <si>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</si>
  <si>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</si>
  <si>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</si>
  <si>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</si>
  <si>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</si>
  <si>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</si>
  <si>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</si>
  <si>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</si>
  <si>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</si>
  <si>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</si>
  <si>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</si>
  <si>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</si>
  <si>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</si>
  <si>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</si>
  <si>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</si>
  <si>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</si>
  <si>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</si>
  <si>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</si>
  <si>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</si>
  <si>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</si>
  <si>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</si>
  <si>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</si>
  <si>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</si>
  <si>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</si>
  <si>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</si>
  <si>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</si>
  <si>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</si>
  <si>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</si>
  <si>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</si>
  <si>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</si>
  <si>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</si>
  <si>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</si>
  <si>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</si>
  <si>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</si>
  <si>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</si>
  <si>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</si>
  <si>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</si>
  <si>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</si>
  <si>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</si>
  <si>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</si>
  <si>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</si>
  <si>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</si>
  <si>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</si>
  <si>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</si>
  <si>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</si>
  <si>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</si>
  <si>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</si>
  <si>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</si>
  <si>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</si>
  <si>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</si>
  <si>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</si>
  <si>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</si>
  <si>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</si>
  <si>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</si>
  <si>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</si>
  <si>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</si>
  <si>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</si>
  <si>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</si>
  <si>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</si>
  <si>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</si>
  <si>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</si>
  <si>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</si>
  <si>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</si>
  <si>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</si>
  <si>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</si>
  <si>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</si>
  <si>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</si>
  <si>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</si>
  <si>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</si>
  <si>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</si>
  <si>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</si>
  <si>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</si>
  <si>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</si>
  <si>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</si>
  <si>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</si>
  <si>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</si>
  <si>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</si>
  <si>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</si>
  <si>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</si>
  <si>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</si>
  <si>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</si>
  <si>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</si>
  <si>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</si>
  <si>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</si>
  <si>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</si>
  <si>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</si>
  <si>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</si>
  <si>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</si>
  <si>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</si>
  <si>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</si>
  <si>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</si>
  <si>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</si>
  <si>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</si>
  <si>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</si>
  <si>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</si>
  <si>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</si>
  <si>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</si>
  <si>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</si>
  <si>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</si>
  <si>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</si>
  <si>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</si>
  <si>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</si>
  <si>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</si>
  <si>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</si>
  <si>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</si>
  <si>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</si>
  <si>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</si>
  <si>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</si>
  <si>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</si>
  <si>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</si>
  <si>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</si>
  <si>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</si>
  <si>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</si>
  <si>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</si>
  <si>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</si>
  <si>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</si>
  <si>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</si>
  <si>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</si>
  <si>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</si>
  <si>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</si>
  <si>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</si>
  <si>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</si>
  <si>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</si>
  <si>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</si>
  <si>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</si>
  <si>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</si>
  <si>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</si>
  <si>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</si>
  <si>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</si>
  <si>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</si>
  <si>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</si>
  <si>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</si>
  <si>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</si>
  <si>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</si>
  <si>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</si>
  <si>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</si>
  <si>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</si>
  <si>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</si>
  <si>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</si>
  <si>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</si>
  <si>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</si>
  <si>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</si>
  <si>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</si>
  <si>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</si>
  <si>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</si>
  <si>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</si>
  <si>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</si>
  <si>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</si>
  <si>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</si>
  <si>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</si>
  <si>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</si>
  <si>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</si>
  <si>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</si>
  <si>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</si>
  <si>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</si>
  <si>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</si>
  <si>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</si>
  <si>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</si>
  <si>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</si>
  <si>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</si>
  <si>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</si>
  <si>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</si>
  <si>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</si>
  <si>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</si>
  <si>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</si>
  <si>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</si>
  <si>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</si>
  <si>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</si>
  <si>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</si>
  <si>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</si>
  <si>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</si>
  <si>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</si>
  <si>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</si>
  <si>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</si>
  <si>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</si>
  <si>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</si>
  <si>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</si>
  <si>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</si>
  <si>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</si>
  <si>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</si>
  <si>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</si>
  <si>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</si>
  <si>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</si>
  <si>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</si>
  <si>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</si>
  <si>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</si>
  <si>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</si>
  <si>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</si>
  <si>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</si>
  <si>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</si>
  <si>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</si>
  <si>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</si>
  <si>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</si>
  <si>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</si>
  <si>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</si>
  <si>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</si>
  <si>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</si>
  <si>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</si>
  <si>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</si>
  <si>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</si>
  <si>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</si>
  <si>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</si>
  <si>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</si>
  <si>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</si>
  <si>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</si>
  <si>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</si>
  <si>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</si>
  <si>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</si>
  <si>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</si>
  <si>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</si>
  <si>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</si>
  <si>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</si>
  <si>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</si>
  <si>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</si>
  <si>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</si>
  <si>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</si>
  <si>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</si>
  <si>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</si>
  <si>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</si>
  <si>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</si>
  <si>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</si>
  <si>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</si>
  <si>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</si>
  <si>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</si>
  <si>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</si>
  <si>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</si>
  <si>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</si>
  <si>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</si>
  <si>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</si>
  <si>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</si>
  <si>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</si>
  <si>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</si>
  <si>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</si>
  <si>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</si>
  <si>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</si>
  <si>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</si>
  <si>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</si>
  <si>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</si>
  <si>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</si>
  <si>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</si>
  <si>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</si>
  <si>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</si>
  <si>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</si>
  <si>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</si>
  <si>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</si>
  <si>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</si>
  <si>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</si>
  <si>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</si>
  <si>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</si>
  <si>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</si>
  <si>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</si>
  <si>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</si>
  <si>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</si>
  <si>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</si>
  <si>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</si>
  <si>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</si>
  <si>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</si>
  <si>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</si>
  <si>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</si>
  <si>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</si>
  <si>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</si>
  <si>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</si>
  <si>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</si>
  <si>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</si>
  <si>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</si>
  <si>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</si>
  <si>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</si>
  <si>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</si>
  <si>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</si>
  <si>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</si>
  <si>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</si>
  <si>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</si>
  <si>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</si>
  <si>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</si>
  <si>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</si>
  <si>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</si>
  <si>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</si>
  <si>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</si>
  <si>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</si>
  <si>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</si>
  <si>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</si>
  <si>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</si>
  <si>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</si>
  <si>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</si>
  <si>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</si>
  <si>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</si>
  <si>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</si>
  <si>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</si>
  <si>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</si>
  <si>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</si>
  <si>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</si>
  <si>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</si>
  <si>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</si>
  <si>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</si>
  <si>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</si>
  <si>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</si>
  <si>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</si>
  <si>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</si>
  <si>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</si>
  <si>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</si>
  <si>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</si>
  <si>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</si>
  <si>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</si>
  <si>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</si>
  <si>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</si>
  <si>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</si>
  <si>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</si>
  <si>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</si>
  <si>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</si>
  <si>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</si>
  <si>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</si>
  <si>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</si>
  <si>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</si>
  <si>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</si>
  <si>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</si>
  <si>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</si>
  <si>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</si>
  <si>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</si>
  <si>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</si>
  <si>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</si>
  <si>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</si>
  <si>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</si>
  <si>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</si>
  <si>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</si>
  <si>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</si>
  <si>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</si>
  <si>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</si>
  <si>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</si>
  <si>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</si>
  <si>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</si>
  <si>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</si>
  <si>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</si>
  <si>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</si>
  <si>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</si>
  <si>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</si>
  <si>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</si>
  <si>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</si>
  <si>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</si>
  <si>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</si>
  <si>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</si>
  <si>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</si>
  <si>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</si>
  <si>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</si>
  <si>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</si>
  <si>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</si>
  <si>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</si>
  <si>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</si>
  <si>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</si>
  <si>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</si>
  <si>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</si>
  <si>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</si>
  <si>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</si>
  <si>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</si>
  <si>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</si>
  <si>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</si>
  <si>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</si>
  <si>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</si>
  <si>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</si>
  <si>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</si>
  <si>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</si>
  <si>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</si>
  <si>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</si>
  <si>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</si>
  <si>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</si>
  <si>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</si>
  <si>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</si>
  <si>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</si>
  <si>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</si>
  <si>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</si>
  <si>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</si>
  <si>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</si>
  <si>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</si>
  <si>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</si>
  <si>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</si>
  <si>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</si>
  <si>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</si>
  <si>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</si>
  <si>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</si>
  <si>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</si>
  <si>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</si>
  <si>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</si>
  <si>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</si>
  <si>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</si>
  <si>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</si>
  <si>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</si>
  <si>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</si>
  <si>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</si>
  <si>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</si>
  <si>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</si>
  <si>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</si>
  <si>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</si>
  <si>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</si>
  <si>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</si>
  <si>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</si>
  <si>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</si>
  <si>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</si>
  <si>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</si>
  <si>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</si>
  <si>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</si>
  <si>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</si>
  <si>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</si>
  <si>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</si>
  <si>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</si>
  <si>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</si>
  <si>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</si>
  <si>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</si>
  <si>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</si>
  <si>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</si>
  <si>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</si>
  <si>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</si>
  <si>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</si>
  <si>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</si>
  <si>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</si>
  <si>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</si>
  <si>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</si>
  <si>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</si>
  <si>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</si>
  <si>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</si>
  <si>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</si>
  <si>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</si>
  <si>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</si>
  <si>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</si>
  <si>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</si>
  <si>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</si>
  <si>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</si>
  <si>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</si>
  <si>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</si>
  <si>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</si>
  <si>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</si>
  <si>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</si>
  <si>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</si>
  <si>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</si>
  <si>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</si>
  <si>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</si>
  <si>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</si>
  <si>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</si>
  <si>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</si>
  <si>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</si>
  <si>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</si>
  <si>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</si>
  <si>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</si>
  <si>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</si>
  <si>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</si>
  <si>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</si>
  <si>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</si>
  <si>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</si>
  <si>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</si>
  <si>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</si>
  <si>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</si>
  <si>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</si>
  <si>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</si>
  <si>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</si>
  <si>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</si>
  <si>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</si>
  <si>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</si>
  <si>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</si>
  <si>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</si>
  <si>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</si>
  <si>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</si>
  <si>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</si>
  <si>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</si>
  <si>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</si>
  <si>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</si>
  <si>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</si>
  <si>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</si>
  <si>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</si>
  <si>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</si>
  <si>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</si>
  <si>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</si>
  <si>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</si>
  <si>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</si>
  <si>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</si>
  <si>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</si>
  <si>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</si>
  <si>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</si>
  <si>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</si>
  <si>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</si>
  <si>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</si>
  <si>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</si>
  <si>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</si>
  <si>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</si>
  <si>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</si>
  <si>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</si>
  <si>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</si>
  <si>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</si>
  <si>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</si>
  <si>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</si>
  <si>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</si>
  <si>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</si>
  <si>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</si>
  <si>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</si>
  <si>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</si>
  <si>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</si>
  <si>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</si>
  <si>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</si>
  <si>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</si>
  <si>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</si>
  <si>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</si>
  <si>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</si>
  <si>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</si>
  <si>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</si>
  <si>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</si>
  <si>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</si>
  <si>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</si>
  <si>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</si>
  <si>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</si>
  <si>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</si>
  <si>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</si>
  <si>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</si>
  <si>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</si>
  <si>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</si>
  <si>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</si>
  <si>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</si>
  <si>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</si>
  <si>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</si>
  <si>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</si>
  <si>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</si>
  <si>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</si>
  <si>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</si>
  <si>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</si>
  <si>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</si>
  <si>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</si>
  <si>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</si>
  <si>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</si>
  <si>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</si>
  <si>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</si>
  <si>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</si>
  <si>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</si>
  <si>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</si>
  <si>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</si>
  <si>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</si>
  <si>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</si>
  <si>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</si>
  <si>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</si>
  <si>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</si>
  <si>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</si>
  <si>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</si>
  <si>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</si>
  <si>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</si>
  <si>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</si>
  <si>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</si>
  <si>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</si>
  <si>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</si>
  <si>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</si>
  <si>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</si>
  <si>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</si>
  <si>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</si>
  <si>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</si>
  <si>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</si>
  <si>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</si>
  <si>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</si>
  <si>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</si>
  <si>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</si>
  <si>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</si>
  <si>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</si>
  <si>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</si>
  <si>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</si>
  <si>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</si>
  <si>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</si>
  <si>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</si>
  <si>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</si>
  <si>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</si>
  <si>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</si>
  <si>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</si>
  <si>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</si>
  <si>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</si>
  <si>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</si>
  <si>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</si>
  <si>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</si>
  <si>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</si>
  <si>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</si>
  <si>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</si>
  <si>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</si>
  <si>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</si>
  <si>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</si>
  <si>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</si>
  <si>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</si>
  <si>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</si>
  <si>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</si>
  <si>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</si>
  <si>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</si>
  <si>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</si>
  <si>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</si>
  <si>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</si>
  <si>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</si>
  <si>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</si>
  <si>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</si>
  <si>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</si>
  <si>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</si>
  <si>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</si>
  <si>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</si>
  <si>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</si>
  <si>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</si>
  <si>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</si>
  <si>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</si>
  <si>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</si>
  <si>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</si>
  <si>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</si>
  <si>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</si>
  <si>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</si>
  <si>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</si>
  <si>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</si>
  <si>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</si>
  <si>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</si>
  <si>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</si>
  <si>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</si>
  <si>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</si>
  <si>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</si>
  <si>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</si>
  <si>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</si>
  <si>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</si>
  <si>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</si>
  <si>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</si>
  <si>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</si>
  <si>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</si>
  <si>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</si>
  <si>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</si>
  <si>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</si>
  <si>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</si>
  <si>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</si>
  <si>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</si>
  <si>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</si>
  <si>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</si>
  <si>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</si>
  <si>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</si>
  <si>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</si>
  <si>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</si>
  <si>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</si>
  <si>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</si>
  <si>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</si>
  <si>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</si>
  <si>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</si>
  <si>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</si>
  <si>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</si>
  <si>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</si>
  <si>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</si>
  <si>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</si>
  <si>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</si>
  <si>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</si>
  <si>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</si>
  <si>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</si>
  <si>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</si>
  <si>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</si>
  <si>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</si>
  <si>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</si>
  <si>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</si>
  <si>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</si>
  <si>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</si>
  <si>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</si>
  <si>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</si>
  <si>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</si>
  <si>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</si>
  <si>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</si>
  <si>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</si>
  <si>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</si>
  <si>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</si>
  <si>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</si>
  <si>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</si>
  <si>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</si>
  <si>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</si>
  <si>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</si>
  <si>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</si>
  <si>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</si>
  <si>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</si>
  <si>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</si>
  <si>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</si>
  <si>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</si>
  <si>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</si>
  <si>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</si>
  <si>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</si>
  <si>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</si>
  <si>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</si>
  <si>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</si>
  <si>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</si>
  <si>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</si>
  <si>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</si>
  <si>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</si>
  <si>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</si>
  <si>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</si>
  <si>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</si>
  <si>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</si>
  <si>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</si>
  <si>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</si>
  <si>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</si>
  <si>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</si>
  <si>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</si>
  <si>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</si>
  <si>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</si>
  <si>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</si>
  <si>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</si>
  <si>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</si>
  <si>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</si>
  <si>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</si>
  <si>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</si>
  <si>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</si>
  <si>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</si>
  <si>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</si>
  <si>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</si>
  <si>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</si>
  <si>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</si>
  <si>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</si>
  <si>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</si>
  <si>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</si>
  <si>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</si>
  <si>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</si>
  <si>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</si>
  <si>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</si>
  <si>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</si>
  <si>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</si>
  <si>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</si>
  <si>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</si>
  <si>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</si>
  <si>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</si>
  <si>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</si>
  <si>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</si>
  <si>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</si>
  <si>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</si>
  <si>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</si>
  <si>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</si>
  <si>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</si>
  <si>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</si>
  <si>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</si>
  <si>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</si>
  <si>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</si>
  <si>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</si>
  <si>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</si>
  <si>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</si>
  <si>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</si>
  <si>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</si>
  <si>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</si>
  <si>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</si>
  <si>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</si>
  <si>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</si>
  <si>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</si>
  <si>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</si>
  <si>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</si>
  <si>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</si>
  <si>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</si>
  <si>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</si>
  <si>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</si>
  <si>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</si>
  <si>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</si>
  <si>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</si>
  <si>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</si>
  <si>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</si>
  <si>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</si>
  <si>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</si>
  <si>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</si>
  <si>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</si>
  <si>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</si>
  <si>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</si>
  <si>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</si>
  <si>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</si>
  <si>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</si>
  <si>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</si>
  <si>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</si>
  <si>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</si>
  <si>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</si>
  <si>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</si>
  <si>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</si>
  <si>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</si>
  <si>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</si>
  <si>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</si>
  <si>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</si>
  <si>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</si>
  <si>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</si>
  <si>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</si>
  <si>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</si>
  <si>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</si>
  <si>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</si>
  <si>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</si>
  <si>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</si>
  <si>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</si>
  <si>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</si>
  <si>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</si>
  <si>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</si>
  <si>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</si>
  <si>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</si>
  <si>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</si>
  <si>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</si>
  <si>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</si>
  <si>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</si>
  <si>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</si>
  <si>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</si>
  <si>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</si>
  <si>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</si>
  <si>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</si>
  <si>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</si>
  <si>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</si>
  <si>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</si>
  <si>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</si>
  <si>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</si>
  <si>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</si>
  <si>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</si>
  <si>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</si>
  <si>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</si>
  <si>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</si>
  <si>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</si>
  <si>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</si>
  <si>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</si>
  <si>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</si>
  <si>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</si>
  <si>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</si>
  <si>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</si>
  <si>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</si>
  <si>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</si>
  <si>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</si>
  <si>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</si>
  <si>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</si>
  <si>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</si>
  <si>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</si>
  <si>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</si>
  <si>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</si>
  <si>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</si>
  <si>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</si>
  <si>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</si>
  <si>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</si>
  <si>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</si>
  <si>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</si>
  <si>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</si>
  <si>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</si>
  <si>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</si>
  <si>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</si>
  <si>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</si>
  <si>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</si>
  <si>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</si>
  <si>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</si>
  <si>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</si>
  <si>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</si>
  <si>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</si>
  <si>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</si>
  <si>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</si>
  <si>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</si>
  <si>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</si>
  <si>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</si>
  <si>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</si>
  <si>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</si>
  <si>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</si>
  <si>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</si>
  <si>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</si>
  <si>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</si>
  <si>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</si>
  <si>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</si>
  <si>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</si>
  <si>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</si>
  <si>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</si>
  <si>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</si>
  <si>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</si>
  <si>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</si>
  <si>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</si>
  <si>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</si>
  <si>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</si>
  <si>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</si>
  <si>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</si>
  <si>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</si>
  <si>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</si>
  <si>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</si>
  <si>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</si>
  <si>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</si>
  <si>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</si>
  <si>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</si>
  <si>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</si>
  <si>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</si>
  <si>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</si>
  <si>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</si>
  <si>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</si>
  <si>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</si>
  <si>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</si>
  <si>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</si>
  <si>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</si>
  <si>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</si>
  <si>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</si>
  <si>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</si>
  <si>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</si>
  <si>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</si>
  <si>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</si>
  <si>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</si>
  <si>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</si>
  <si>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</si>
  <si>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</si>
  <si>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</si>
  <si>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</si>
  <si>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</si>
  <si>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</si>
  <si>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</si>
  <si>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</si>
  <si>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</si>
  <si>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</si>
  <si>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</si>
  <si>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</si>
  <si>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</si>
  <si>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</si>
  <si>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</si>
  <si>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</si>
  <si>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</si>
  <si>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</si>
  <si>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</si>
  <si>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</si>
  <si>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</si>
  <si>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</si>
  <si>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</si>
  <si>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</si>
  <si>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</si>
  <si>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</si>
  <si>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</si>
  <si>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</si>
  <si>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</si>
  <si>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</si>
  <si>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</si>
  <si>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</si>
  <si>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</si>
  <si>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</si>
  <si>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</si>
  <si>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</si>
  <si>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</si>
  <si>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</si>
  <si>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</si>
  <si>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</si>
  <si>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</si>
  <si>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</si>
  <si>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</si>
  <si>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</si>
  <si>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</si>
  <si>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</si>
  <si>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</si>
  <si>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</si>
  <si>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</si>
  <si>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</si>
  <si>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</si>
  <si>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</si>
  <si>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</si>
  <si>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</si>
  <si>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</si>
  <si>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</si>
  <si>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</si>
  <si>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</si>
  <si>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</si>
  <si>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</si>
  <si>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</si>
  <si>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</si>
  <si>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</si>
  <si>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</si>
  <si>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</si>
  <si>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</si>
  <si>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</si>
  <si>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</si>
  <si>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</si>
  <si>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</si>
  <si>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</si>
  <si>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</si>
  <si>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</si>
  <si>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</si>
  <si>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</si>
  <si>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</si>
  <si>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</si>
  <si>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</si>
  <si>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</si>
  <si>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</si>
  <si>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</si>
  <si>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</si>
  <si>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</si>
  <si>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</si>
  <si>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</si>
  <si>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</si>
  <si>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</si>
  <si>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</si>
  <si>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</si>
  <si>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</si>
  <si>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</si>
  <si>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</si>
  <si>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</si>
  <si>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</si>
  <si>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</si>
  <si>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</si>
  <si>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</si>
  <si>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</si>
  <si>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</si>
  <si>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</si>
  <si>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</si>
  <si>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</si>
  <si>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</si>
  <si>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</si>
  <si>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</si>
  <si>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</si>
  <si>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</si>
  <si>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</si>
  <si>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</si>
  <si>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</si>
  <si>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</si>
  <si>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</si>
  <si>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</si>
  <si>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</si>
  <si>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</si>
  <si>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</si>
  <si>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</si>
  <si>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</si>
  <si>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</si>
  <si>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</si>
  <si>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</si>
  <si>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</si>
  <si>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</si>
  <si>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</si>
  <si>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</si>
  <si>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</si>
  <si>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</si>
  <si>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</si>
  <si>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</si>
  <si>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</si>
  <si>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</si>
  <si>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</si>
  <si>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</si>
  <si>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</si>
  <si>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</si>
  <si>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</si>
  <si>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</si>
  <si>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</si>
  <si>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</si>
  <si>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</si>
  <si>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</si>
  <si>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</si>
  <si>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</si>
  <si>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</si>
  <si>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</si>
  <si>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</si>
  <si>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</si>
  <si>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</si>
  <si>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</si>
  <si>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</si>
  <si>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</si>
  <si>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</si>
  <si>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</si>
  <si>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</si>
  <si>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</si>
  <si>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</si>
  <si>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</si>
  <si>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</si>
  <si>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</si>
  <si>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</si>
  <si>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</si>
  <si>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</si>
  <si>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</si>
  <si>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</si>
  <si>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</si>
  <si>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</si>
  <si>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</si>
  <si>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</si>
  <si>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</si>
  <si>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</si>
  <si>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</si>
  <si>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</si>
  <si>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</si>
  <si>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</si>
  <si>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</si>
  <si>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</si>
  <si>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</si>
  <si>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</si>
  <si>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</si>
  <si>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</si>
  <si>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</si>
  <si>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</si>
  <si>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</si>
  <si>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</si>
  <si>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</si>
  <si>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</si>
  <si>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</si>
  <si>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</si>
  <si>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</si>
  <si>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</si>
  <si>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</si>
  <si>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</si>
  <si>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</si>
  <si>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</si>
  <si>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</si>
  <si>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</si>
  <si>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</si>
  <si>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</si>
  <si>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</si>
  <si>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</si>
  <si>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</si>
  <si>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</si>
  <si>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</si>
  <si>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</si>
  <si>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</si>
  <si>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</si>
  <si>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</si>
  <si>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</si>
  <si>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</si>
  <si>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</si>
  <si>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</si>
  <si>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</si>
  <si>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</si>
  <si>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</si>
  <si>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</si>
  <si>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</si>
  <si>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</si>
  <si>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</si>
  <si>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</si>
  <si>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</si>
  <si>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</si>
  <si>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</si>
  <si>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</si>
  <si>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</si>
  <si>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</si>
  <si>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</si>
  <si>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</si>
  <si>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</si>
  <si>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</si>
  <si>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</si>
  <si>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</si>
  <si>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</si>
  <si>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</si>
  <si>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</si>
  <si>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</si>
  <si>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</si>
  <si>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</si>
  <si>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</si>
  <si>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</si>
  <si>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</si>
  <si>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</si>
  <si>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</si>
  <si>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</si>
  <si>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</si>
  <si>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</si>
  <si>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</si>
  <si>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</si>
  <si>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</si>
  <si>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</si>
  <si>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</si>
  <si>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</si>
  <si>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</si>
  <si>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</si>
  <si>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</si>
  <si>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</si>
  <si>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</si>
  <si>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</si>
  <si>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</si>
  <si>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</si>
  <si>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</si>
  <si>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</si>
  <si>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</si>
  <si>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</si>
  <si>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</si>
  <si>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</si>
  <si>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</si>
  <si>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</si>
  <si>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</si>
  <si>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</si>
  <si>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</si>
  <si>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</si>
  <si>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</si>
  <si>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</si>
  <si>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</si>
  <si>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</si>
  <si>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</si>
  <si>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</si>
  <si>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</si>
  <si>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</si>
  <si>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</si>
  <si>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</si>
  <si>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</si>
  <si>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</si>
  <si>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</si>
  <si>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</si>
  <si>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</si>
  <si>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</si>
  <si>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</si>
  <si>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</si>
  <si>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</si>
  <si>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</si>
  <si>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</si>
  <si>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</si>
  <si>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</si>
  <si>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</si>
  <si>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</si>
  <si>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</si>
  <si>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</si>
  <si>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</si>
  <si>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</si>
  <si>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</si>
  <si>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</si>
  <si>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</si>
  <si>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</si>
  <si>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</si>
  <si>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</si>
  <si>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</si>
  <si>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</si>
  <si>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</si>
  <si>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</si>
  <si>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</si>
  <si>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</si>
  <si>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</si>
  <si>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</si>
  <si>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</si>
  <si>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</si>
  <si>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</si>
  <si>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</si>
  <si>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</si>
  <si>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</si>
  <si>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</si>
  <si>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</si>
  <si>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</si>
  <si>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</si>
  <si>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</si>
  <si>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</si>
  <si>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</si>
  <si>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</si>
  <si>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</si>
  <si>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</si>
  <si>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</si>
  <si>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</si>
  <si>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</si>
  <si>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</si>
  <si>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</si>
  <si>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</si>
  <si>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</si>
  <si>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</si>
  <si>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</si>
  <si>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</si>
  <si>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</si>
  <si>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</si>
  <si>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</si>
  <si>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</si>
  <si>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</si>
  <si>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</si>
  <si>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</si>
  <si>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</si>
  <si>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</si>
  <si>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</si>
  <si>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</si>
  <si>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</si>
  <si>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</si>
  <si>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</si>
  <si>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</si>
  <si>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</si>
  <si>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</si>
  <si>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</si>
  <si>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</si>
  <si>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</si>
  <si>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</si>
  <si>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</si>
  <si>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</si>
  <si>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</si>
  <si>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</si>
  <si>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</si>
  <si>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</si>
  <si>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</si>
  <si>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</si>
  <si>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</si>
  <si>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</si>
  <si>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</si>
  <si>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</si>
  <si>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</si>
  <si>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</si>
  <si>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</si>
  <si>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</si>
  <si>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</si>
  <si>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</si>
  <si>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</si>
  <si>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</si>
  <si>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</si>
  <si>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</si>
  <si>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</si>
  <si>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</si>
  <si>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</si>
  <si>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</si>
  <si>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</si>
  <si>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</si>
  <si>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</si>
  <si>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</si>
  <si>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</si>
  <si>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</si>
  <si>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</si>
  <si>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</si>
  <si>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</si>
  <si>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</si>
  <si>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</si>
  <si>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</si>
  <si>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</si>
  <si>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</si>
  <si>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</si>
  <si>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</si>
  <si>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</si>
  <si>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</si>
  <si>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</si>
  <si>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</si>
  <si>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</si>
  <si>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</si>
  <si>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</si>
  <si>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</si>
  <si>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</si>
  <si>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</si>
  <si>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</si>
  <si>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</si>
  <si>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</si>
  <si>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</si>
  <si>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</si>
  <si>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</si>
  <si>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</si>
  <si>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</si>
  <si>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</si>
  <si>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</si>
  <si>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</si>
  <si>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</si>
  <si>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</si>
  <si>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</si>
  <si>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</si>
  <si>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</si>
  <si>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</si>
  <si>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</si>
  <si>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</si>
  <si>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</si>
  <si>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</si>
  <si>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</si>
  <si>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</si>
  <si>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</si>
  <si>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</si>
  <si>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</si>
  <si>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</si>
  <si>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</si>
  <si>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</si>
  <si>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</si>
  <si>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</si>
  <si>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</si>
  <si>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</si>
  <si>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</si>
  <si>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</si>
  <si>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</si>
  <si>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</si>
  <si>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</si>
  <si>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</si>
  <si>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</si>
  <si>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</si>
  <si>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</si>
  <si>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</si>
  <si>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</si>
  <si>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</si>
  <si>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</si>
  <si>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</si>
  <si>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</si>
  <si>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</si>
  <si>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</si>
  <si>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</si>
  <si>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</si>
  <si>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</si>
  <si>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</si>
  <si>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</si>
  <si>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</si>
  <si>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</si>
  <si>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</si>
  <si>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</si>
  <si>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</si>
  <si>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</si>
  <si>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</si>
  <si>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</si>
  <si>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</si>
  <si>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</si>
  <si>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</si>
  <si>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</si>
  <si>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</si>
  <si>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</si>
  <si>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</si>
  <si>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</si>
  <si>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</si>
  <si>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</si>
  <si>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</si>
  <si>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</si>
  <si>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</si>
  <si>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</si>
  <si>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</si>
  <si>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</si>
  <si>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</si>
  <si>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</si>
  <si>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</si>
  <si>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</si>
  <si>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</si>
  <si>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</si>
  <si>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</si>
  <si>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</si>
  <si>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</si>
  <si>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</si>
  <si>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</si>
  <si>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</si>
  <si>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</si>
  <si>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</si>
  <si>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</si>
  <si>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</si>
  <si>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</si>
  <si>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</si>
  <si>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</si>
  <si>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</si>
  <si>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</si>
  <si>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</si>
  <si>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</si>
  <si>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</si>
  <si>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</si>
  <si>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</si>
  <si>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</si>
  <si>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</si>
  <si>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</si>
  <si>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</si>
  <si>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</si>
  <si>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</si>
  <si>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</si>
  <si>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</si>
  <si>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</si>
  <si>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</si>
  <si>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</si>
  <si>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</si>
  <si>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</si>
  <si>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</si>
  <si>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</si>
  <si>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</si>
  <si>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</si>
  <si>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</si>
  <si>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</si>
  <si>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</si>
  <si>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</si>
  <si>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</si>
  <si>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</si>
  <si>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</si>
  <si>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</si>
  <si>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</si>
  <si>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</si>
  <si>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</si>
  <si>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</si>
  <si>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</si>
  <si>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</si>
  <si>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</si>
  <si>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</si>
  <si>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</si>
  <si>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</si>
  <si>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</si>
  <si>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</si>
  <si>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</si>
  <si>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</si>
  <si>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</si>
  <si>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</si>
  <si>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</si>
  <si>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</si>
  <si>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</si>
  <si>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</si>
  <si>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</si>
  <si>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</si>
  <si>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</si>
  <si>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</si>
  <si>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</si>
  <si>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</si>
  <si>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</si>
  <si>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</si>
  <si>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</si>
  <si>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</si>
  <si>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</si>
  <si>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</si>
  <si>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</si>
  <si>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</si>
  <si>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</si>
  <si>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</si>
  <si>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</si>
  <si>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</si>
  <si>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</si>
  <si>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</si>
  <si>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</si>
  <si>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</si>
  <si>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</si>
  <si>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</si>
  <si>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</si>
  <si>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</si>
  <si>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</si>
  <si>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</si>
  <si>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</si>
  <si>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</si>
  <si>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</si>
  <si>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</si>
  <si>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</si>
  <si>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</si>
  <si>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</si>
  <si>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</si>
  <si>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</si>
  <si>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</si>
  <si>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</si>
  <si>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</si>
  <si>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</si>
  <si>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</si>
  <si>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</si>
  <si>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</si>
  <si>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</si>
  <si>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</si>
  <si>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</si>
  <si>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</si>
  <si>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</si>
  <si>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</si>
  <si>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</si>
  <si>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</si>
  <si>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</si>
  <si>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</si>
  <si>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</si>
  <si>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</si>
  <si>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</si>
  <si>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</si>
  <si>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</si>
  <si>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</si>
  <si>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</si>
  <si>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</si>
  <si>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</si>
  <si>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</si>
  <si>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</si>
  <si>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</si>
  <si>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</si>
  <si>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</si>
  <si>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</si>
  <si>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</si>
  <si>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</si>
  <si>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</si>
  <si>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</si>
  <si>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</si>
  <si>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</si>
  <si>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</si>
  <si>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</si>
  <si>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</si>
  <si>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</si>
  <si>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</si>
  <si>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</si>
  <si>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</si>
  <si>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</si>
  <si>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</si>
  <si>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</si>
  <si>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</si>
  <si>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</si>
  <si>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</si>
  <si>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</si>
  <si>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</si>
  <si>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</si>
  <si>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</si>
  <si>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</si>
  <si>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</si>
  <si>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</si>
  <si>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</si>
  <si>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</si>
  <si>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</si>
  <si>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</si>
  <si>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</si>
  <si>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</si>
  <si>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</si>
  <si>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</si>
  <si>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</si>
  <si>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</si>
  <si>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</si>
  <si>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</si>
  <si>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</si>
  <si>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</si>
  <si>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</si>
  <si>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</si>
  <si>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</si>
  <si>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</si>
  <si>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</si>
  <si>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</si>
  <si>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</si>
  <si>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</si>
  <si>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</si>
  <si>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</si>
  <si>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</si>
  <si>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</si>
  <si>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</si>
  <si>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</si>
  <si>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</si>
  <si>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</si>
  <si>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</si>
  <si>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</si>
  <si>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</si>
  <si>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</si>
  <si>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</si>
  <si>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</si>
  <si>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</si>
  <si>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</si>
  <si>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</si>
  <si>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</si>
  <si>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</si>
  <si>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</si>
  <si>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</si>
  <si>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</si>
  <si>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</si>
  <si>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</si>
  <si>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</si>
  <si>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</si>
  <si>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</si>
  <si>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</si>
  <si>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</si>
  <si>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</si>
  <si>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</si>
  <si>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</si>
  <si>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</si>
  <si>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</si>
  <si>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</si>
  <si>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</si>
  <si>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</si>
  <si>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</si>
  <si>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</si>
  <si>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</si>
  <si>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</si>
  <si>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</si>
  <si>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</si>
  <si>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</si>
  <si>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</si>
  <si>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</si>
  <si>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</si>
  <si>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</si>
  <si>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</si>
  <si>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</si>
  <si>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</si>
  <si>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</si>
  <si>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</si>
  <si>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</si>
  <si>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</si>
  <si>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</si>
  <si>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</si>
  <si>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</si>
  <si>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</si>
  <si>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</si>
  <si>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</si>
  <si>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</si>
  <si>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</si>
  <si>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</si>
  <si>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</si>
  <si>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</si>
  <si>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</si>
  <si>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</si>
  <si>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</si>
  <si>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</si>
  <si>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</si>
  <si>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</si>
  <si>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</si>
  <si>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</si>
  <si>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</si>
  <si>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</si>
  <si>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</si>
  <si>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</si>
  <si>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</si>
  <si>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</si>
  <si>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</si>
  <si>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</si>
  <si>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</si>
  <si>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</si>
  <si>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</si>
  <si>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</si>
  <si>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</si>
  <si>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</si>
  <si>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</si>
  <si>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</si>
  <si>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</si>
  <si>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</si>
  <si>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</si>
  <si>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</si>
  <si>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</si>
  <si>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</si>
  <si>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</si>
  <si>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</si>
  <si>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</si>
  <si>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</si>
  <si>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</si>
  <si>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</si>
  <si>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</si>
  <si>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</si>
  <si>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</si>
  <si>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</si>
  <si>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</si>
  <si>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</si>
  <si>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</si>
  <si>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</si>
  <si>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</si>
  <si>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</si>
  <si>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</si>
  <si>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</si>
  <si>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</si>
  <si>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</si>
  <si>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</si>
  <si>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</si>
  <si>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</si>
  <si>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</si>
  <si>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</si>
  <si>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</si>
  <si>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</si>
  <si>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</si>
  <si>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</si>
  <si>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</si>
  <si>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</si>
  <si>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</si>
  <si>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</si>
  <si>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</si>
  <si>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</si>
  <si>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</si>
  <si>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</si>
  <si>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</si>
  <si>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</si>
  <si>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</si>
  <si>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</si>
  <si>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</si>
  <si>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</si>
  <si>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</si>
  <si>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</si>
  <si>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</si>
  <si>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</si>
  <si>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</si>
  <si>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</si>
  <si>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</si>
  <si>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</si>
  <si>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</si>
  <si>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</si>
  <si>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</si>
  <si>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</si>
  <si>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</si>
  <si>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</si>
  <si>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</si>
  <si>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</si>
  <si>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</si>
  <si>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</si>
  <si>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</si>
  <si>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</si>
  <si>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</si>
  <si>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</si>
  <si>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</si>
  <si>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</si>
  <si>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</si>
  <si>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</si>
  <si>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</si>
  <si>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</si>
  <si>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</si>
  <si>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</si>
  <si>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</si>
  <si>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</si>
  <si>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</si>
  <si>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</si>
  <si>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</si>
  <si>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</si>
  <si>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</si>
  <si>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</si>
  <si>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</si>
  <si>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</si>
  <si>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</si>
  <si>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</si>
  <si>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</si>
  <si>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</si>
  <si>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</si>
  <si>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</si>
  <si>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</si>
  <si>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</si>
  <si>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</si>
  <si>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</si>
  <si>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</si>
  <si>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</si>
  <si>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</si>
  <si>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</si>
  <si>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</si>
  <si>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</si>
  <si>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</si>
  <si>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</si>
  <si>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</si>
  <si>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</si>
  <si>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</si>
  <si>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</si>
  <si>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</si>
  <si>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</si>
  <si>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</si>
  <si>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</si>
  <si>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</si>
  <si>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</si>
  <si>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</si>
  <si>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</si>
  <si>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</si>
  <si>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</si>
  <si>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</si>
  <si>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</si>
  <si>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</si>
  <si>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</si>
  <si>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</si>
  <si>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</si>
  <si>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</si>
  <si>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</si>
  <si>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</si>
  <si>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</si>
  <si>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</si>
  <si>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</si>
  <si>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</si>
  <si>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</si>
  <si>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</si>
  <si>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</si>
  <si>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</si>
  <si>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</si>
  <si>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</si>
  <si>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</si>
  <si>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</si>
  <si>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</si>
  <si>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</si>
  <si>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</si>
  <si>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</si>
  <si>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</si>
  <si>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</si>
  <si>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</si>
  <si>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</si>
  <si>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</si>
  <si>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</si>
  <si>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</si>
  <si>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</si>
  <si>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</si>
  <si>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</si>
  <si>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</si>
  <si>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</si>
  <si>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</si>
  <si>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</si>
  <si>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</si>
  <si>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</si>
  <si>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</si>
  <si>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</si>
  <si>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</si>
  <si>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</si>
  <si>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</si>
  <si>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</si>
  <si>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</si>
  <si>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</si>
  <si>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</si>
  <si>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</si>
  <si>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</si>
  <si>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</si>
  <si>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</si>
  <si>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</si>
  <si>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</si>
  <si>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</si>
  <si>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</si>
  <si>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</si>
  <si>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</si>
  <si>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</si>
  <si>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</si>
  <si>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</si>
  <si>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</si>
  <si>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</si>
  <si>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</si>
  <si>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</si>
  <si>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</si>
  <si>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</si>
  <si>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</si>
  <si>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</si>
  <si>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</si>
  <si>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</si>
  <si>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</si>
  <si>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</si>
  <si>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</si>
  <si>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</si>
  <si>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</si>
  <si>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</si>
  <si>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</si>
  <si>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</si>
  <si>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</si>
  <si>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</si>
  <si>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</si>
  <si>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</si>
  <si>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</si>
  <si>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</si>
  <si>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</si>
  <si>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</si>
  <si>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</si>
  <si>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</si>
  <si>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</si>
  <si>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</si>
  <si>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</si>
  <si>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</si>
  <si>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</si>
  <si>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</si>
  <si>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</si>
  <si>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</si>
  <si>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</si>
  <si>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</si>
  <si>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</si>
  <si>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</si>
  <si>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</si>
  <si>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</si>
  <si>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</si>
  <si>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</si>
  <si>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</si>
  <si>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</si>
  <si>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</si>
  <si>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</si>
  <si>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</si>
  <si>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</si>
  <si>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</si>
  <si>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</si>
  <si>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</si>
  <si>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</si>
  <si>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</si>
  <si>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</si>
  <si>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</si>
  <si>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</si>
  <si>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</si>
  <si>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</si>
  <si>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</si>
  <si>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</si>
  <si>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</si>
  <si>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</si>
  <si>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</si>
  <si>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</si>
  <si>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</si>
  <si>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</si>
  <si>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</si>
  <si>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</si>
  <si>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</si>
  <si>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</si>
  <si>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</si>
  <si>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</si>
  <si>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</si>
  <si>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</si>
  <si>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</si>
  <si>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</si>
  <si>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</si>
  <si>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</si>
  <si>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</si>
  <si>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</si>
  <si>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</si>
  <si>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</si>
  <si>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</si>
  <si>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</si>
  <si>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</si>
  <si>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</si>
  <si>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</si>
  <si>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</si>
  <si>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</si>
  <si>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</si>
  <si>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</si>
  <si>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</si>
  <si>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</si>
  <si>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</si>
  <si>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</si>
  <si>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</si>
  <si>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</si>
  <si>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</si>
  <si>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</si>
  <si>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</si>
  <si>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</si>
  <si>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</si>
  <si>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</si>
  <si>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</si>
  <si>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</si>
  <si>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</si>
  <si>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</si>
  <si>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</si>
  <si>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</si>
  <si>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</si>
  <si>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</si>
  <si>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</si>
  <si>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</si>
  <si>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</si>
  <si>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</si>
  <si>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</si>
  <si>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</si>
  <si>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</si>
  <si>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</si>
  <si>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</si>
  <si>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</si>
  <si>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</si>
  <si>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</si>
  <si>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</si>
  <si>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</si>
  <si>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</si>
  <si>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</si>
  <si>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</si>
  <si>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</si>
  <si>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</si>
  <si>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</si>
  <si>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</si>
  <si>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</si>
  <si>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</si>
  <si>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</si>
  <si>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</si>
  <si>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</si>
  <si>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</si>
  <si>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</si>
  <si>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</si>
  <si>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</si>
  <si>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</si>
  <si>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</si>
  <si>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</si>
  <si>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</si>
  <si>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</si>
  <si>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</si>
  <si>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</si>
  <si>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</si>
  <si>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</si>
  <si>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</si>
  <si>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</si>
  <si>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</si>
  <si>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</si>
  <si>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</si>
  <si>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</si>
  <si>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</si>
  <si>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</si>
  <si>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</si>
  <si>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</si>
  <si>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</si>
  <si>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</si>
  <si>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</si>
  <si>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</si>
  <si>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</si>
  <si>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</si>
  <si>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</si>
  <si>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</si>
  <si>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</si>
  <si>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</si>
  <si>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</si>
  <si>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</si>
  <si>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</si>
  <si>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</si>
  <si>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</si>
  <si>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</si>
  <si>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</si>
  <si>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</si>
  <si>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</si>
  <si>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</si>
  <si>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</si>
  <si>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</si>
  <si>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</si>
  <si>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</si>
  <si>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</si>
  <si>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</si>
  <si>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</si>
  <si>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</si>
  <si>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</si>
  <si>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</si>
  <si>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</si>
  <si>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</si>
  <si>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</si>
  <si>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</si>
  <si>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</si>
  <si>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</si>
  <si>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</si>
  <si>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</si>
  <si>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</si>
  <si>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</si>
  <si>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</si>
  <si>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</si>
  <si>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</si>
  <si>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</si>
  <si>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</si>
  <si>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</si>
  <si>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</si>
  <si>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</si>
  <si>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</si>
  <si>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</si>
  <si>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</si>
  <si>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</si>
  <si>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</si>
  <si>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</si>
  <si>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</si>
  <si>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</si>
  <si>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</si>
  <si>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</si>
  <si>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</si>
  <si>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</si>
  <si>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</si>
  <si>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</si>
  <si>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</si>
  <si>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</si>
  <si>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</si>
  <si>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</si>
  <si>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</si>
  <si>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</si>
  <si>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</si>
  <si>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</si>
  <si>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</si>
  <si>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</si>
  <si>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</si>
  <si>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</si>
  <si>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</si>
  <si>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</si>
  <si>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</si>
  <si>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</si>
  <si>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</si>
  <si>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</si>
  <si>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</si>
  <si>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</si>
  <si>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</si>
  <si>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</si>
  <si>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</si>
  <si>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</si>
  <si>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</si>
  <si>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</si>
  <si>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</si>
  <si>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</si>
  <si>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</si>
  <si>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</si>
  <si>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</si>
  <si>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</si>
  <si>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</si>
  <si>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</si>
  <si>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</si>
  <si>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</si>
  <si>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</si>
  <si>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</si>
  <si>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</si>
  <si>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</si>
  <si>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</si>
  <si>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</si>
  <si>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</si>
  <si>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</si>
  <si>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</si>
  <si>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</si>
  <si>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</si>
  <si>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</si>
  <si>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</si>
  <si>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</si>
  <si>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</si>
  <si>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</si>
  <si>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</si>
  <si>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</si>
  <si>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</si>
  <si>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</si>
  <si>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</si>
  <si>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</si>
  <si>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</si>
  <si>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</si>
  <si>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</si>
  <si>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</si>
  <si>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</si>
  <si>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</si>
  <si>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</si>
  <si>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</si>
  <si>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</si>
  <si>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</si>
  <si>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</si>
  <si>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</si>
  <si>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</si>
  <si>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</si>
  <si>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</si>
  <si>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</si>
  <si>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</si>
  <si>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</si>
  <si>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</si>
  <si>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</si>
  <si>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</si>
  <si>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</si>
  <si>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</si>
  <si>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</si>
  <si>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</si>
  <si>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</si>
  <si>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</si>
  <si>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</si>
  <si>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</si>
  <si>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</si>
  <si>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</si>
  <si>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</si>
  <si>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</si>
  <si>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</si>
  <si>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</si>
  <si>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</si>
  <si>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</si>
  <si>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</si>
  <si>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</si>
  <si>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</si>
  <si>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</si>
  <si>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</si>
  <si>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</si>
  <si>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</si>
  <si>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</si>
  <si>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</si>
  <si>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</si>
  <si>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</si>
  <si>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</si>
  <si>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</si>
  <si>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</si>
  <si>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</si>
  <si>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</si>
  <si>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</si>
  <si>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</si>
  <si>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</si>
  <si>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</si>
  <si>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</si>
  <si>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</si>
  <si>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</si>
  <si>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</si>
  <si>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</si>
  <si>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</si>
  <si>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</si>
  <si>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</si>
  <si>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</si>
  <si>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</si>
  <si>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</si>
  <si>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</si>
  <si>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</si>
  <si>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</si>
  <si>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</si>
  <si>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</si>
  <si>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</si>
  <si>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</si>
  <si>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</si>
  <si>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</si>
  <si>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</si>
  <si>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</si>
  <si>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</si>
  <si>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</si>
  <si>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</si>
  <si>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</si>
  <si>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</si>
  <si>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</si>
  <si>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</si>
  <si>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</si>
  <si>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</si>
  <si>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</si>
  <si>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</si>
  <si>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</si>
  <si>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</si>
  <si>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</si>
  <si>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</si>
  <si>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</si>
  <si>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</si>
  <si>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</si>
  <si>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</si>
  <si>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</si>
  <si>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</si>
  <si>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</si>
  <si>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</si>
  <si>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</si>
  <si>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</si>
  <si>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</si>
  <si>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</si>
  <si>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</si>
  <si>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</si>
  <si>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</si>
  <si>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</si>
  <si>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</si>
  <si>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</si>
  <si>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</si>
  <si>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</si>
  <si>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</si>
  <si>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</si>
  <si>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</si>
  <si>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</si>
  <si>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</si>
  <si>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</si>
  <si>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</si>
  <si>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</si>
  <si>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</si>
  <si>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</si>
  <si>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</si>
  <si>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</si>
  <si>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</si>
  <si>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</si>
  <si>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</si>
  <si>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</si>
  <si>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</si>
  <si>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</si>
  <si>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</si>
  <si>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</si>
  <si>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</si>
  <si>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</si>
  <si>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</si>
  <si>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</si>
  <si>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</si>
  <si>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</si>
  <si>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</si>
  <si>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</si>
  <si>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</si>
  <si>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</si>
  <si>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</si>
  <si>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</si>
  <si>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</si>
  <si>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</si>
  <si>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</si>
  <si>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</si>
  <si>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</si>
  <si>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</si>
  <si>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</si>
  <si>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</si>
  <si>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</si>
  <si>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</si>
  <si>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</si>
  <si>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</si>
  <si>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</si>
  <si>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</si>
  <si>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</si>
  <si>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</si>
  <si>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</si>
  <si>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</si>
  <si>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</si>
  <si>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</si>
  <si>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</si>
  <si>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</si>
  <si>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</si>
  <si>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</si>
  <si>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</si>
  <si>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</si>
  <si>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</si>
  <si>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</si>
  <si>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</si>
  <si>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</si>
  <si>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</si>
  <si>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</si>
  <si>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</si>
  <si>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</si>
  <si>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</si>
  <si>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</si>
  <si>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</si>
  <si>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</si>
  <si>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</si>
  <si>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</si>
  <si>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</si>
  <si>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</si>
  <si>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</si>
  <si>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</si>
  <si>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</si>
  <si>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</si>
  <si>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</si>
  <si>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</si>
  <si>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</si>
  <si>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</si>
  <si>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</si>
  <si>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</si>
  <si>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</si>
  <si>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</si>
  <si>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</si>
  <si>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</si>
  <si>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</si>
  <si>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</si>
  <si>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</si>
  <si>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</si>
  <si>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</si>
  <si>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</si>
  <si>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</si>
  <si>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</si>
  <si>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</si>
  <si>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</si>
  <si>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</si>
  <si>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</si>
  <si>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</si>
  <si>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</si>
  <si>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</si>
  <si>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</si>
  <si>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</si>
  <si>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</si>
  <si>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</si>
  <si>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</si>
  <si>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</si>
  <si>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</si>
  <si>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</si>
  <si>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</si>
  <si>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</si>
  <si>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</si>
  <si>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</si>
  <si>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</si>
  <si>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</si>
  <si>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</si>
  <si>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</si>
  <si>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</si>
  <si>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</si>
  <si>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</si>
  <si>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</si>
  <si>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</si>
  <si>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</si>
  <si>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</si>
  <si>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</si>
  <si>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</si>
  <si>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</si>
  <si>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</si>
  <si>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</si>
  <si>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</si>
  <si>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</si>
  <si>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</si>
  <si>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</si>
  <si>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</si>
  <si>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</si>
  <si>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</si>
  <si>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</si>
  <si>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</si>
  <si>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</si>
  <si>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</si>
  <si>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</si>
  <si>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</si>
  <si>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</si>
  <si>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</si>
  <si>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</si>
  <si>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</si>
  <si>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</si>
  <si>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</si>
  <si>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</si>
  <si>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</si>
  <si>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</si>
  <si>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</si>
  <si>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</si>
  <si>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</si>
  <si>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</si>
  <si>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</si>
  <si>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</si>
  <si>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</si>
  <si>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</si>
  <si>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</si>
  <si>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</si>
  <si>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</si>
  <si>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</si>
  <si>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</si>
  <si>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</si>
  <si>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</si>
  <si>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</si>
  <si>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</si>
  <si>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</si>
  <si>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</si>
  <si>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</si>
  <si>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</si>
  <si>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</si>
  <si>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</si>
  <si>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</si>
  <si>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</si>
  <si>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</si>
  <si>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</si>
  <si>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</si>
  <si>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</si>
  <si>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</si>
  <si>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</si>
  <si>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</si>
  <si>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</si>
  <si>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</si>
  <si>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</si>
  <si>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</si>
  <si>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</si>
  <si>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</si>
  <si>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</si>
  <si>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</si>
  <si>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</si>
  <si>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</si>
  <si>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</si>
  <si>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</si>
  <si>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</si>
  <si>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</si>
  <si>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</si>
  <si>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</si>
  <si>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</si>
  <si>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</si>
  <si>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</si>
  <si>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</si>
  <si>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</si>
  <si>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</si>
  <si>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</si>
  <si>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</si>
  <si>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</si>
  <si>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</si>
  <si>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</si>
  <si>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</si>
  <si>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</si>
  <si>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</si>
  <si>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</si>
  <si>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</si>
  <si>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</si>
  <si>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</si>
  <si>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</si>
  <si>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</si>
  <si>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</si>
  <si>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</si>
  <si>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</si>
  <si>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</si>
  <si>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</si>
  <si>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</si>
  <si>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</si>
  <si>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</si>
  <si>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</si>
  <si>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</si>
  <si>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</si>
  <si>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</si>
  <si>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</si>
  <si>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</si>
  <si>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</si>
  <si>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</si>
  <si>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</si>
  <si>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</si>
  <si>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</si>
  <si>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</si>
  <si>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</si>
  <si>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</si>
  <si>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</si>
  <si>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</si>
  <si>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</si>
  <si>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</si>
  <si>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</si>
  <si>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</si>
  <si>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</si>
  <si>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</si>
  <si>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</si>
  <si>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</si>
  <si>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</si>
  <si>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</si>
  <si>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</si>
  <si>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</si>
  <si>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</si>
  <si>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</si>
  <si>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</si>
  <si>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</si>
  <si>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</si>
  <si>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</si>
  <si>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</si>
  <si>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</si>
  <si>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</si>
  <si>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</si>
  <si>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</si>
  <si>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</si>
  <si>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</si>
  <si>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</si>
  <si>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</si>
  <si>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</si>
  <si>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</si>
  <si>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</si>
  <si>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</si>
  <si>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</si>
  <si>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</si>
  <si>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</si>
  <si>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</si>
  <si>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</si>
  <si>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</si>
  <si>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</si>
  <si>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</si>
  <si>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</si>
  <si>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</si>
  <si>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</si>
  <si>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</si>
  <si>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</si>
  <si>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</si>
  <si>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</si>
  <si>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</si>
  <si>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</si>
  <si>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</si>
  <si>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</si>
  <si>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</si>
  <si>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</si>
  <si>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</si>
  <si>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</si>
  <si>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</si>
  <si>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</si>
  <si>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</si>
  <si>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</si>
  <si>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</si>
  <si>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</si>
  <si>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</si>
  <si>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</si>
  <si>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</si>
  <si>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</si>
  <si>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</si>
  <si>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</si>
  <si>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</si>
  <si>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</si>
  <si>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</si>
  <si>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</si>
  <si>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</si>
  <si>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</si>
  <si>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</si>
  <si>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</si>
  <si>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</si>
  <si>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</si>
  <si>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</si>
  <si>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</si>
  <si>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</si>
  <si>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</si>
  <si>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</si>
  <si>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</si>
  <si>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</si>
  <si>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</si>
  <si>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</si>
  <si>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</si>
  <si>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</si>
  <si>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</si>
  <si>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</si>
  <si>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</si>
  <si>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</si>
  <si>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</si>
  <si>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</si>
  <si>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</si>
  <si>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</si>
  <si>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</si>
  <si>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</si>
  <si>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</si>
  <si>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</si>
  <si>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</si>
  <si>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</si>
  <si>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</si>
  <si>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</si>
  <si>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</si>
  <si>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</si>
  <si>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</si>
  <si>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</si>
  <si>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</si>
  <si>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</si>
  <si>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</si>
  <si>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</si>
  <si>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</si>
  <si>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</si>
  <si>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</si>
  <si>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</si>
  <si>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</si>
  <si>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</si>
  <si>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</si>
  <si>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</si>
  <si>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</si>
  <si>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</si>
  <si>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</si>
  <si>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</si>
  <si>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</si>
  <si>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</si>
  <si>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</si>
  <si>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</si>
  <si>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</si>
  <si>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</si>
  <si>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</si>
  <si>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</si>
  <si>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</si>
  <si>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</si>
  <si>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</si>
  <si>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</si>
  <si>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</si>
  <si>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</si>
  <si>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</si>
  <si>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</si>
  <si>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</si>
  <si>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</si>
  <si>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</si>
  <si>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</si>
  <si>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</si>
  <si>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</si>
  <si>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</si>
  <si>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</si>
  <si>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</si>
  <si>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</si>
  <si>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</si>
  <si>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</si>
  <si>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</si>
  <si>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</si>
  <si>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</si>
  <si>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</si>
  <si>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</si>
  <si>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</si>
  <si>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</si>
  <si>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</si>
  <si>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</si>
  <si>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</si>
  <si>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</si>
  <si>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</si>
  <si>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</si>
  <si>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</si>
  <si>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</si>
  <si>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</si>
  <si>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</si>
  <si>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</si>
  <si>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</si>
  <si>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</si>
  <si>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</si>
  <si>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</si>
  <si>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</si>
  <si>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</si>
  <si>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</si>
  <si>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</si>
  <si>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</si>
  <si>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</si>
  <si>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</si>
  <si>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</si>
  <si>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</si>
  <si>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</si>
  <si>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</si>
  <si>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</si>
  <si>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</si>
  <si>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</si>
  <si>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</si>
  <si>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</si>
  <si>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</si>
  <si>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</si>
  <si>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</si>
  <si>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</si>
  <si>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</si>
  <si>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</si>
  <si>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</si>
  <si>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</si>
  <si>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</si>
  <si>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</si>
  <si>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</si>
  <si>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</si>
  <si>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</si>
  <si>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</si>
  <si>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</si>
  <si>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</si>
  <si>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</si>
  <si>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</si>
  <si>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</si>
  <si>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</si>
  <si>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</si>
  <si>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</si>
  <si>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</si>
  <si>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</si>
  <si>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</si>
  <si>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</si>
  <si>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</si>
  <si>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</si>
  <si>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</si>
  <si>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</si>
  <si>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</si>
  <si>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</si>
  <si>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</si>
  <si>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</si>
  <si>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</si>
  <si>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</si>
  <si>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</si>
  <si>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</si>
  <si>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</si>
  <si>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</si>
  <si>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</si>
  <si>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</si>
  <si>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</si>
  <si>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</si>
  <si>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</si>
  <si>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</si>
  <si>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</si>
  <si>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</si>
  <si>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</si>
  <si>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</si>
  <si>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</si>
  <si>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</si>
  <si>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</si>
  <si>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</si>
  <si>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</si>
  <si>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</si>
  <si>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</si>
  <si>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</si>
  <si>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</si>
  <si>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</si>
  <si>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</si>
  <si>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</si>
  <si>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</si>
  <si>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</si>
  <si>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</si>
  <si>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</si>
  <si>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</si>
  <si>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</si>
  <si>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</si>
  <si>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</si>
  <si>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</si>
  <si>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</si>
  <si>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</si>
  <si>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</si>
  <si>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</si>
  <si>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</si>
  <si>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</si>
  <si>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</si>
  <si>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</si>
  <si>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</si>
  <si>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</si>
  <si>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</si>
  <si>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</si>
  <si>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</si>
  <si>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</si>
  <si>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</si>
  <si>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</si>
  <si>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</si>
  <si>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</si>
  <si>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</si>
  <si>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</si>
  <si>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</si>
  <si>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</si>
  <si>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</si>
  <si>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</si>
  <si>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</si>
  <si>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</si>
  <si>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</si>
  <si>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</si>
  <si>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</si>
  <si>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</si>
  <si>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</si>
  <si>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</si>
  <si>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</si>
  <si>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</si>
  <si>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</si>
  <si>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</si>
  <si>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</si>
  <si>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</si>
  <si>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</si>
  <si>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</si>
  <si>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</si>
  <si>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</si>
  <si>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</si>
  <si>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</si>
  <si>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</si>
  <si>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</si>
  <si>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</si>
  <si>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</si>
  <si>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</si>
  <si>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</si>
  <si>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</si>
  <si>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</si>
  <si>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</si>
  <si>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</si>
  <si>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</si>
  <si>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</si>
  <si>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</si>
  <si>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</si>
  <si>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</si>
  <si>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</si>
  <si>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</si>
  <si>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</si>
  <si>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</si>
  <si>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</si>
  <si>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</si>
  <si>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</si>
  <si>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</si>
  <si>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</si>
  <si>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</si>
  <si>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</si>
  <si>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</si>
  <si>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</si>
  <si>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</si>
  <si>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</si>
  <si>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</si>
  <si>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</si>
  <si>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</si>
  <si>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</si>
  <si>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</si>
  <si>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</si>
  <si>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</si>
  <si>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</si>
  <si>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</si>
  <si>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</si>
  <si>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</si>
  <si>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</si>
  <si>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</si>
  <si>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</si>
  <si>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</si>
  <si>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</si>
  <si>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</si>
  <si>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</si>
  <si>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</si>
  <si>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</si>
  <si>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</si>
  <si>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</si>
  <si>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</si>
  <si>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</si>
  <si>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</si>
  <si>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</si>
  <si>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</si>
  <si>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</si>
  <si>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</si>
  <si>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</si>
  <si>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</si>
  <si>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</si>
  <si>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</si>
  <si>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</si>
  <si>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</si>
  <si>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</si>
  <si>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</si>
  <si>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</si>
  <si>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</si>
  <si>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</si>
  <si>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</si>
  <si>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</si>
  <si>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</si>
  <si>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</si>
  <si>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</si>
  <si>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</si>
  <si>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</si>
  <si>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</si>
  <si>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</si>
  <si>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</si>
  <si>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</si>
  <si>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</si>
  <si>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</si>
  <si>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</si>
  <si>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</si>
  <si>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</si>
  <si>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</si>
  <si>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</si>
  <si>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</si>
  <si>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</si>
  <si>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</si>
  <si>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</si>
  <si>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</si>
  <si>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</si>
  <si>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</si>
  <si>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</si>
  <si>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</si>
  <si>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</si>
  <si>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</si>
  <si>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</si>
  <si>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</si>
  <si>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</si>
  <si>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</si>
  <si>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</si>
  <si>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</si>
  <si>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</si>
  <si>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</si>
  <si>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</si>
  <si>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</si>
  <si>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</si>
  <si>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</si>
  <si>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</si>
  <si>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</si>
  <si>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</si>
  <si>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</si>
  <si>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</si>
  <si>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</si>
  <si>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</si>
  <si>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</si>
  <si>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</si>
  <si>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</si>
  <si>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</si>
  <si>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</si>
  <si>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</si>
  <si>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</si>
  <si>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</si>
  <si>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</si>
  <si>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</si>
  <si>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</si>
  <si>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</si>
  <si>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</si>
  <si>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</si>
  <si>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</si>
  <si>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</si>
  <si>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</si>
  <si>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</si>
  <si>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</si>
  <si>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</si>
  <si>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</si>
  <si>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</si>
  <si>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</si>
  <si>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</si>
  <si>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</si>
  <si>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</si>
  <si>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</si>
  <si>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</si>
  <si>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</si>
  <si>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</si>
  <si>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</si>
  <si>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</si>
  <si>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</si>
  <si>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</si>
  <si>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</si>
  <si>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</si>
  <si>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</si>
  <si>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</si>
  <si>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</si>
  <si>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</si>
  <si>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</si>
  <si>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</si>
  <si>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</si>
  <si>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</si>
  <si>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</si>
  <si>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</si>
  <si>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</si>
  <si>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</si>
  <si>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</si>
  <si>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</si>
  <si>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</si>
  <si>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</si>
  <si>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</si>
  <si>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</si>
  <si>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</si>
  <si>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</si>
  <si>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</si>
  <si>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</si>
  <si>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</si>
  <si>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</si>
  <si>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</si>
  <si>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</si>
  <si>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</si>
  <si>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</si>
  <si>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</si>
  <si>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</si>
  <si>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</si>
  <si>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</si>
  <si>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</si>
  <si>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</si>
  <si>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</si>
  <si>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</si>
  <si>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</si>
  <si>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</si>
  <si>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</si>
  <si>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</si>
  <si>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</si>
  <si>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</si>
  <si>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</si>
  <si>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</si>
  <si>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</si>
  <si>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</si>
  <si>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</si>
  <si>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</si>
  <si>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</si>
  <si>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</si>
  <si>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</si>
  <si>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</si>
  <si>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</si>
  <si>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</si>
  <si>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</si>
  <si>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</si>
  <si>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</si>
  <si>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</si>
  <si>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</si>
  <si>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</si>
  <si>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</si>
  <si>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</si>
  <si>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</si>
  <si>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</si>
  <si>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</si>
  <si>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</si>
  <si>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</si>
  <si>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</si>
  <si>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</si>
  <si>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</si>
  <si>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</si>
  <si>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</si>
  <si>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</si>
  <si>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</si>
  <si>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</si>
  <si>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</si>
  <si>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</si>
  <si>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</si>
  <si>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</si>
  <si>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</si>
  <si>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</si>
  <si>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</si>
  <si>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</si>
  <si>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</si>
  <si>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</si>
  <si>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</si>
  <si>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</si>
  <si>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</si>
  <si>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</si>
  <si>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</si>
  <si>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</si>
  <si>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</si>
  <si>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</si>
  <si>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</si>
  <si>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</si>
  <si>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</si>
  <si>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</si>
  <si>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</si>
  <si>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</si>
  <si>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</si>
  <si>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</si>
  <si>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</si>
  <si>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</si>
  <si>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</si>
  <si>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</si>
  <si>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</si>
  <si>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</si>
  <si>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</si>
  <si>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</si>
  <si>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</si>
  <si>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</si>
  <si>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</si>
  <si>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</si>
  <si>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</si>
  <si>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</si>
  <si>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</si>
  <si>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</si>
  <si>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</si>
  <si>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</si>
  <si>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</si>
  <si>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</si>
  <si>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</si>
  <si>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</si>
  <si>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</si>
  <si>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</si>
  <si>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</si>
  <si>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</si>
  <si>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</si>
  <si>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</si>
  <si>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</si>
  <si>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</si>
  <si>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</si>
  <si>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</si>
  <si>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</si>
  <si>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</si>
  <si>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</si>
  <si>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</si>
  <si>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</si>
  <si>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</si>
  <si>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</si>
  <si>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</si>
  <si>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</si>
  <si>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</si>
  <si>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</si>
  <si>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</si>
  <si>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</si>
  <si>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</si>
  <si>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</si>
  <si>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</si>
  <si>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</si>
  <si>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</si>
  <si>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</si>
  <si>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</si>
  <si>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</si>
  <si>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</si>
  <si>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</si>
  <si>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</si>
  <si>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</si>
  <si>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</si>
  <si>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</si>
  <si>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</si>
  <si>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</si>
  <si>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</si>
  <si>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</si>
  <si>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</si>
  <si>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</si>
  <si>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</si>
  <si>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</si>
  <si>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</si>
  <si>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</si>
  <si>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</si>
  <si>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</si>
  <si>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</si>
  <si>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</si>
  <si>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</si>
  <si>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</si>
  <si>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</si>
  <si>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</si>
  <si>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</si>
  <si>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</si>
  <si>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</si>
  <si>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</si>
  <si>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</si>
  <si>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</si>
  <si>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</si>
  <si>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</si>
  <si>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</si>
  <si>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</si>
  <si>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</si>
  <si>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</si>
  <si>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</si>
  <si>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</si>
  <si>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</si>
  <si>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</si>
  <si>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</si>
  <si>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</si>
  <si>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</si>
  <si>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</si>
  <si>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</si>
  <si>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</si>
  <si>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</si>
  <si>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</si>
  <si>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</si>
  <si>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</si>
  <si>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</si>
  <si>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</si>
  <si>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</si>
  <si>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</si>
  <si>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</si>
  <si>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</si>
  <si>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</si>
  <si>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</si>
  <si>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</si>
  <si>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</si>
  <si>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</si>
  <si>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</si>
  <si>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</si>
  <si>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</si>
  <si>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</si>
  <si>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</si>
  <si>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</si>
  <si>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</si>
  <si>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</si>
  <si>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</si>
  <si>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</si>
  <si>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</si>
  <si>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</si>
  <si>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</si>
  <si>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</si>
  <si>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</si>
  <si>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</si>
  <si>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</si>
  <si>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</si>
  <si>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</si>
  <si>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</si>
  <si>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</si>
  <si>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</si>
  <si>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</si>
  <si>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</si>
  <si>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</si>
  <si>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</si>
  <si>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</si>
  <si>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</si>
  <si>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</si>
  <si>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</si>
  <si>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</si>
  <si>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</si>
  <si>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</si>
  <si>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</si>
  <si>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</si>
  <si>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</si>
  <si>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</si>
  <si>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</si>
  <si>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</si>
  <si>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</si>
  <si>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</si>
  <si>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</si>
  <si>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</si>
  <si>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</si>
  <si>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</si>
  <si>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</si>
  <si>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</si>
  <si>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</si>
  <si>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</si>
  <si>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</si>
  <si>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</si>
  <si>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</si>
  <si>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</si>
  <si>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</si>
  <si>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</si>
  <si>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</si>
  <si>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</si>
  <si>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</si>
  <si>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</si>
  <si>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</si>
  <si>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</si>
  <si>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</si>
  <si>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</si>
  <si>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</si>
  <si>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</si>
  <si>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</si>
  <si>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</si>
  <si>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</si>
  <si>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</si>
  <si>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</si>
  <si>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</si>
  <si>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</si>
  <si>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</si>
  <si>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</si>
  <si>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</si>
  <si>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</si>
  <si>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</si>
  <si>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</si>
  <si>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</si>
  <si>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</si>
  <si>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</si>
  <si>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</si>
  <si>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</si>
  <si>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</si>
  <si>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</si>
  <si>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</si>
  <si>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</si>
  <si>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</si>
  <si>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</si>
  <si>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</si>
  <si>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</si>
  <si>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</si>
  <si>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</si>
  <si>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</si>
  <si>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</si>
  <si>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</si>
  <si>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</si>
  <si>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</si>
  <si>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</si>
  <si>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</si>
  <si>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</si>
  <si>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</si>
  <si>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</si>
  <si>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</si>
  <si>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</si>
  <si>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</si>
  <si>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</si>
  <si>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</si>
  <si>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</si>
  <si>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</si>
  <si>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</si>
  <si>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</si>
  <si>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</si>
  <si>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</si>
  <si>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</si>
  <si>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</si>
  <si>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</si>
  <si>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</si>
  <si>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</si>
  <si>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</si>
  <si>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</si>
  <si>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</si>
  <si>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</si>
  <si>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</si>
  <si>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</si>
  <si>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</si>
  <si>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</si>
  <si>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</si>
  <si>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</si>
  <si>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</si>
  <si>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</si>
  <si>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</si>
  <si>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</si>
  <si>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</si>
  <si>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</si>
  <si>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</si>
  <si>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</si>
  <si>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</si>
  <si>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</si>
  <si>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</si>
  <si>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</si>
  <si>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</si>
  <si>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</si>
  <si>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</si>
  <si>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</si>
  <si>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</si>
  <si>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</si>
  <si>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</si>
  <si>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</si>
  <si>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</si>
  <si>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</si>
  <si>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</si>
  <si>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</si>
  <si>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</si>
  <si>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</si>
  <si>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</si>
  <si>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</si>
  <si>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</si>
  <si>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</si>
  <si>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</si>
  <si>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</si>
  <si>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</si>
  <si>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</si>
  <si>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</si>
  <si>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</si>
  <si>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</si>
  <si>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</si>
  <si>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</si>
  <si>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</si>
  <si>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</si>
  <si>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</si>
  <si>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</si>
  <si>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</si>
  <si>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</si>
  <si>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</si>
  <si>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</si>
  <si>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</si>
  <si>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</si>
  <si>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</si>
  <si>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</si>
  <si>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</si>
  <si>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</si>
  <si>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</si>
  <si>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</si>
  <si>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</si>
  <si>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</si>
  <si>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</si>
  <si>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</si>
  <si>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</si>
  <si>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</si>
  <si>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</si>
  <si>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</si>
  <si>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</si>
  <si>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</si>
  <si>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</si>
  <si>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</si>
  <si>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</si>
  <si>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</si>
  <si>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</si>
  <si>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</si>
  <si>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</si>
  <si>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</si>
  <si>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</si>
  <si>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</si>
  <si>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</si>
  <si>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</si>
  <si>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</si>
  <si>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</si>
  <si>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</si>
  <si>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</si>
  <si>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</si>
  <si>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</si>
  <si>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</si>
  <si>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</si>
  <si>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</si>
  <si>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</si>
  <si>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</si>
  <si>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</si>
  <si>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</si>
  <si>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</si>
  <si>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</si>
  <si>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</si>
  <si>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</si>
  <si>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</si>
  <si>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</si>
  <si>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</si>
  <si>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</si>
  <si>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</si>
  <si>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</si>
  <si>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</si>
  <si>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</si>
  <si>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</si>
  <si>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</si>
  <si>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</si>
  <si>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</si>
  <si>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</si>
  <si>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</si>
  <si>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</si>
  <si>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</si>
  <si>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</si>
  <si>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</si>
  <si>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</si>
  <si>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</si>
  <si>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</si>
  <si>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</si>
  <si>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</si>
  <si>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</si>
  <si>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</si>
  <si>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</si>
  <si>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</si>
  <si>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</si>
  <si>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</si>
  <si>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</si>
  <si>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</si>
  <si>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</si>
  <si>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</si>
  <si>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</si>
  <si>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</si>
  <si>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</si>
  <si>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</si>
  <si>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</si>
  <si>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</si>
  <si>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</si>
  <si>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</si>
  <si>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</si>
  <si>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</si>
  <si>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</si>
  <si>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</si>
  <si>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</si>
  <si>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</si>
  <si>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</si>
  <si>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</si>
  <si>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</si>
  <si>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</si>
  <si>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</si>
  <si>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</si>
  <si>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</si>
  <si>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</si>
  <si>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</si>
  <si>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</si>
  <si>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</si>
  <si>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</si>
  <si>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</si>
  <si>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</si>
  <si>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</si>
  <si>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</si>
  <si>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</si>
  <si>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</si>
  <si>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</si>
  <si>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</si>
  <si>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</si>
  <si>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</si>
  <si>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</si>
  <si>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</si>
  <si>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</si>
  <si>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</si>
  <si>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</si>
  <si>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</si>
  <si>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</si>
  <si>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</si>
  <si>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</si>
  <si>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</si>
  <si>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</si>
  <si>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</si>
  <si>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</si>
  <si>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</si>
  <si>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</si>
  <si>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</si>
  <si>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</si>
  <si>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</si>
  <si>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</si>
  <si>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</si>
  <si>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</si>
  <si>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</si>
  <si>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</si>
  <si>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</si>
  <si>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</si>
  <si>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</si>
  <si>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</si>
  <si>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</si>
  <si>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</si>
  <si>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</si>
  <si>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</si>
  <si>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</si>
  <si>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</si>
  <si>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</si>
  <si>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</si>
  <si>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</si>
  <si>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</si>
  <si>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</si>
  <si>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</si>
  <si>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</si>
  <si>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</si>
  <si>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</si>
  <si>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</si>
  <si>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</si>
  <si>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</si>
  <si>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</si>
  <si>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</si>
  <si>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</si>
  <si>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</si>
  <si>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</si>
  <si>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</si>
  <si>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</si>
  <si>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</si>
  <si>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</si>
  <si>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</si>
  <si>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</si>
  <si>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</si>
  <si>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</si>
  <si>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</si>
  <si>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</si>
  <si>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</si>
  <si>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</si>
  <si>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</si>
  <si>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</si>
  <si>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</si>
  <si>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</si>
  <si>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</si>
  <si>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</si>
  <si>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</si>
  <si>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</si>
  <si>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</si>
  <si>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</si>
  <si>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</si>
  <si>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</si>
  <si>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</si>
  <si>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</si>
  <si>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</si>
  <si>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</si>
  <si>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</si>
  <si>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</si>
  <si>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</si>
  <si>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</si>
  <si>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</si>
  <si>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</si>
  <si>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</si>
  <si>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</si>
  <si>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</si>
  <si>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</si>
  <si>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</si>
  <si>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</si>
  <si>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</si>
  <si>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</si>
  <si>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</si>
  <si>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</si>
  <si>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</si>
  <si>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</si>
  <si>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</si>
  <si>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</si>
  <si>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</si>
  <si>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</si>
  <si>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</si>
  <si>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</si>
  <si>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</si>
  <si>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</si>
  <si>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</si>
  <si>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</si>
  <si>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</si>
  <si>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</si>
  <si>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</si>
  <si>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</si>
  <si>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</si>
  <si>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</si>
  <si>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</si>
  <si>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</si>
  <si>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</si>
  <si>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</si>
  <si>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</si>
  <si>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</si>
  <si>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</si>
  <si>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</si>
  <si>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</si>
  <si>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</si>
  <si>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</si>
  <si>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</si>
  <si>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</si>
  <si>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</si>
  <si>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</si>
  <si>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</si>
  <si>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</si>
  <si>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</si>
  <si>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</si>
  <si>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</si>
  <si>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</si>
  <si>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</si>
  <si>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</si>
  <si>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</si>
  <si>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</si>
  <si>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</si>
  <si>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</si>
  <si>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</si>
  <si>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</si>
  <si>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</si>
  <si>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</si>
  <si>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</si>
  <si>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</si>
  <si>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</si>
  <si>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</si>
  <si>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</si>
  <si>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</si>
  <si>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</si>
  <si>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</si>
  <si>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</si>
  <si>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</si>
  <si>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</si>
  <si>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</si>
  <si>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</si>
  <si>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</si>
  <si>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</si>
  <si>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</si>
  <si>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</si>
  <si>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</si>
  <si>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</si>
  <si>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</si>
  <si>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</si>
  <si>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</si>
  <si>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</si>
  <si>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</si>
  <si>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</si>
  <si>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</si>
  <si>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</si>
  <si>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</si>
  <si>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</si>
  <si>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</si>
  <si>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</si>
  <si>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</si>
  <si>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</si>
  <si>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</si>
  <si>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</si>
  <si>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</si>
  <si>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</si>
  <si>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</si>
  <si>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</si>
  <si>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</si>
  <si>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</si>
  <si>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</si>
  <si>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</si>
  <si>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</si>
  <si>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</si>
  <si>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</si>
  <si>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</si>
  <si>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</si>
  <si>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</si>
  <si>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</si>
  <si>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</si>
  <si>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</si>
  <si>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</si>
  <si>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</si>
  <si>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</si>
  <si>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</si>
  <si>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</si>
  <si>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</si>
  <si>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</si>
  <si>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</si>
  <si>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</si>
  <si>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</si>
  <si>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</si>
  <si>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</si>
  <si>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</si>
  <si>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</si>
  <si>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</si>
  <si>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</si>
  <si>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</si>
  <si>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</si>
  <si>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</si>
  <si>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</si>
  <si>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</si>
  <si>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</si>
  <si>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</si>
  <si>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</si>
  <si>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</si>
  <si>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</si>
  <si>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</si>
  <si>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</si>
  <si>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</si>
  <si>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</si>
  <si>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</si>
  <si>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</si>
  <si>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</si>
  <si>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</si>
  <si>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</si>
  <si>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</si>
  <si>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</si>
  <si>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</si>
  <si>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</si>
  <si>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</si>
  <si>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</si>
  <si>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</si>
  <si>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</si>
  <si>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</si>
  <si>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</si>
  <si>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</si>
  <si>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</si>
  <si>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</si>
  <si>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</si>
  <si>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</si>
  <si>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</si>
  <si>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</si>
  <si>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</si>
  <si>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</si>
  <si>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</si>
  <si>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</si>
  <si>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</si>
  <si>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</si>
  <si>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</si>
  <si>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</si>
  <si>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</si>
  <si>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</si>
  <si>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</si>
  <si>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</si>
  <si>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</si>
  <si>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</si>
  <si>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</si>
  <si>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</si>
  <si>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</si>
  <si>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</si>
  <si>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</si>
  <si>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</si>
  <si>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</si>
  <si>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</si>
  <si>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</si>
  <si>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</si>
  <si>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</si>
  <si>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</si>
  <si>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</si>
  <si>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</si>
  <si>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</si>
  <si>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</si>
  <si>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</si>
  <si>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</si>
  <si>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</si>
  <si>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</si>
  <si>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</si>
  <si>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</si>
  <si>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</si>
  <si>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</si>
  <si>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</si>
  <si>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</si>
  <si>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</si>
  <si>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</si>
  <si>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</si>
  <si>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</si>
  <si>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</si>
  <si>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</si>
  <si>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</si>
  <si>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</si>
  <si>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</si>
  <si>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</si>
  <si>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</si>
  <si>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</si>
  <si>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</si>
  <si>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</si>
  <si>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</si>
  <si>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</si>
  <si>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</si>
  <si>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</si>
  <si>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</si>
  <si>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</si>
  <si>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</si>
  <si>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</si>
  <si>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</si>
  <si>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</si>
  <si>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</si>
  <si>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</si>
  <si>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</si>
  <si>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</si>
  <si>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</si>
  <si>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</si>
  <si>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</si>
  <si>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</si>
  <si>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</si>
  <si>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</si>
  <si>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</si>
  <si>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</si>
  <si>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</si>
  <si>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</si>
  <si>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</si>
  <si>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</si>
  <si>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</si>
  <si>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</si>
  <si>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</si>
  <si>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</si>
  <si>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</si>
  <si>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</si>
  <si>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</si>
  <si>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</si>
  <si>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</si>
  <si>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</si>
  <si>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</si>
  <si>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</si>
  <si>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</si>
  <si>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</si>
  <si>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</si>
  <si>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</si>
  <si>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</si>
  <si>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</si>
  <si>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</si>
  <si>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</si>
  <si>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</si>
  <si>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</si>
  <si>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</si>
  <si>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</si>
  <si>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</si>
  <si>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</si>
  <si>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</si>
  <si>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</si>
  <si>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</si>
  <si>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</si>
  <si>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</si>
  <si>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</si>
  <si>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</si>
  <si>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</si>
  <si>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</si>
  <si>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</si>
  <si>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</si>
  <si>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</si>
  <si>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</si>
  <si>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</si>
  <si>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</si>
  <si>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</si>
  <si>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</si>
  <si>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</si>
  <si>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</si>
  <si>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</si>
  <si>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</si>
  <si>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</si>
  <si>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</si>
  <si>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</si>
  <si>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</si>
  <si>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</si>
  <si>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</si>
  <si>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</si>
  <si>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</si>
  <si>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</si>
  <si>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</si>
  <si>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</si>
  <si>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</si>
  <si>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</si>
  <si>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</si>
  <si>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</si>
  <si>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</si>
  <si>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</si>
  <si>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</si>
  <si>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</si>
  <si>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</si>
  <si>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</si>
  <si>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</si>
  <si>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</si>
  <si>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</si>
  <si>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</si>
  <si>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</si>
  <si>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</si>
  <si>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</si>
  <si>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</si>
  <si>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</si>
  <si>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</si>
  <si>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</si>
  <si>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</si>
  <si>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</si>
  <si>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</si>
  <si>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</si>
  <si>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</si>
  <si>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</si>
  <si>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</si>
  <si>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</si>
  <si>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</si>
  <si>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</si>
  <si>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</si>
  <si>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</si>
  <si>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</si>
  <si>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</si>
  <si>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</si>
  <si>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</si>
  <si>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</si>
  <si>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</si>
  <si>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</si>
  <si>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</si>
  <si>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</si>
  <si>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</si>
  <si>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</si>
  <si>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</si>
  <si>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</si>
  <si>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</si>
  <si>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</si>
  <si>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</si>
  <si>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</si>
  <si>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</si>
  <si>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</si>
  <si>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</si>
  <si>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</si>
  <si>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</si>
  <si>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</si>
  <si>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</si>
  <si>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</si>
  <si>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</si>
  <si>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</si>
  <si>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</si>
  <si>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</si>
  <si>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</si>
  <si>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</si>
  <si>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</si>
  <si>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</si>
  <si>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</si>
  <si>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</si>
  <si>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</si>
  <si>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</si>
  <si>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</si>
  <si>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</si>
  <si>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</si>
  <si>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</si>
  <si>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</si>
  <si>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</si>
  <si>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</si>
  <si>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</si>
  <si>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</si>
  <si>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</si>
  <si>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</si>
  <si>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</si>
  <si>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</si>
  <si>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</si>
  <si>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</si>
  <si>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</si>
  <si>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</si>
  <si>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</si>
  <si>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</si>
  <si>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</si>
  <si>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</si>
  <si>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</si>
  <si>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</si>
  <si>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</si>
  <si>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</si>
  <si>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</si>
  <si>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</si>
  <si>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</si>
  <si>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</si>
  <si>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</si>
  <si>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</si>
  <si>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</si>
  <si>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</si>
  <si>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</si>
  <si>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</si>
  <si>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</si>
  <si>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</si>
  <si>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</si>
  <si>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</si>
  <si>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</si>
  <si>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</si>
  <si>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</si>
  <si>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</si>
  <si>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</si>
  <si>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</si>
  <si>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</si>
  <si>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</si>
  <si>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</si>
  <si>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</si>
  <si>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</si>
  <si>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</si>
  <si>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</si>
  <si>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</si>
  <si>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</si>
  <si>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</si>
  <si>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</si>
  <si>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</si>
  <si>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</si>
  <si>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</si>
  <si>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</si>
  <si>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</si>
  <si>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</si>
  <si>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</si>
  <si>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</si>
  <si>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</si>
  <si>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</si>
  <si>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</si>
  <si>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</si>
  <si>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</si>
  <si>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</si>
  <si>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</si>
  <si>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</si>
  <si>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</si>
  <si>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</si>
  <si>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</si>
  <si>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</si>
  <si>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</si>
  <si>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</si>
  <si>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</si>
  <si>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</si>
  <si>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</si>
  <si>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</si>
  <si>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</si>
  <si>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</si>
  <si>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</si>
  <si>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</si>
  <si>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</si>
  <si>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</si>
  <si>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</si>
  <si>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</si>
  <si>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</si>
  <si>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</si>
  <si>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</si>
  <si>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</si>
  <si>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</si>
  <si>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</si>
  <si>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</si>
  <si>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</si>
  <si>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</si>
  <si>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</si>
  <si>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</si>
  <si>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</si>
  <si>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</si>
  <si>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</si>
  <si>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</si>
  <si>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</si>
  <si>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</si>
  <si>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</si>
  <si>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</si>
  <si>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</si>
  <si>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</si>
  <si>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</si>
  <si>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</si>
  <si>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</si>
  <si>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</si>
  <si>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</si>
  <si>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</si>
  <si>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</si>
  <si>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</si>
  <si>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</si>
  <si>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</si>
  <si>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</si>
  <si>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</si>
  <si>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</si>
  <si>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</si>
  <si>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</si>
  <si>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</si>
  <si>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</si>
  <si>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</si>
  <si>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</si>
  <si>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</si>
  <si>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</si>
  <si>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</si>
  <si>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</si>
  <si>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</si>
  <si>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</si>
  <si>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</si>
  <si>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</si>
  <si>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</si>
  <si>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</si>
  <si>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</si>
  <si>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</si>
  <si>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</si>
  <si>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</si>
  <si>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</si>
  <si>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</si>
  <si>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</si>
  <si>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</si>
  <si>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</si>
  <si>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</si>
  <si>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</si>
  <si>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</si>
  <si>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</si>
  <si>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</si>
  <si>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</si>
  <si>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</si>
  <si>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</si>
  <si>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</si>
  <si>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</si>
  <si>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</si>
  <si>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</si>
  <si>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</si>
  <si>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</si>
  <si>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</si>
  <si>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</si>
  <si>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</si>
  <si>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</si>
  <si>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</si>
  <si>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</si>
  <si>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</si>
  <si>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</si>
  <si>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</si>
  <si>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</si>
  <si>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</si>
  <si>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</si>
  <si>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</si>
  <si>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</si>
  <si>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</si>
  <si>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</si>
  <si>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</si>
  <si>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</si>
  <si>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</si>
  <si>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</si>
  <si>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</si>
  <si>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</si>
  <si>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</si>
  <si>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</si>
  <si>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</si>
  <si>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</si>
  <si>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</si>
  <si>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</si>
  <si>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</si>
  <si>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</si>
  <si>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</si>
  <si>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</si>
  <si>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</si>
  <si>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</si>
  <si>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</si>
  <si>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</si>
  <si>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</si>
  <si>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</si>
  <si>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</si>
  <si>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</si>
  <si>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</si>
  <si>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</si>
  <si>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</si>
  <si>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</si>
  <si>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</si>
  <si>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</si>
  <si>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</si>
  <si>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</si>
  <si>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</si>
  <si>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</si>
  <si>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</si>
  <si>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</si>
  <si>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</si>
  <si>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</si>
  <si>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</si>
  <si>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</si>
  <si>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</si>
  <si>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</si>
  <si>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</si>
  <si>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</si>
  <si>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</si>
  <si>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</si>
  <si>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</si>
  <si>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</si>
  <si>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</si>
  <si>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</si>
  <si>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</si>
  <si>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</si>
  <si>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</si>
  <si>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</si>
  <si>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</si>
  <si>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</si>
  <si>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</si>
  <si>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</si>
  <si>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</si>
  <si>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</si>
  <si>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</si>
  <si>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</si>
  <si>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</si>
  <si>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</si>
  <si>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</si>
  <si>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</si>
  <si>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</si>
  <si>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</si>
  <si>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</si>
  <si>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</si>
  <si>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</si>
  <si>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</si>
  <si>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</si>
  <si>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</si>
  <si>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</si>
  <si>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</si>
  <si>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</si>
  <si>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</si>
  <si>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</si>
  <si>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</si>
  <si>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</si>
  <si>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</si>
  <si>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</si>
  <si>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</si>
  <si>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</si>
  <si>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</si>
  <si>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</si>
  <si>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</si>
  <si>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</si>
  <si>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</si>
  <si>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</si>
  <si>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</si>
  <si>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</si>
  <si>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</si>
  <si>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</si>
  <si>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</si>
  <si>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</si>
  <si>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</si>
  <si>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</si>
  <si>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</si>
  <si>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</si>
  <si>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</si>
  <si>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</si>
  <si>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</si>
  <si>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</si>
  <si>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</si>
  <si>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</si>
  <si>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</si>
  <si>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</si>
  <si>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</si>
  <si>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</si>
  <si>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</si>
  <si>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</si>
  <si>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</si>
  <si>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</si>
  <si>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</si>
  <si>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</si>
  <si>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</si>
  <si>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</si>
  <si>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</si>
  <si>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</si>
  <si>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</si>
  <si>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</si>
  <si>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</si>
  <si>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</si>
  <si>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</si>
  <si>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</si>
  <si>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</si>
  <si>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</si>
  <si>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</si>
  <si>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</si>
  <si>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</si>
  <si>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</si>
  <si>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</si>
  <si>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</si>
  <si>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</si>
  <si>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</si>
  <si>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</si>
  <si>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</si>
  <si>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</si>
  <si>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</si>
  <si>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</si>
  <si>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</si>
  <si>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</si>
  <si>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</si>
  <si>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</si>
  <si>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</si>
  <si>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</si>
  <si>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</si>
  <si>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</si>
  <si>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</si>
  <si>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</si>
  <si>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</si>
  <si>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</si>
  <si>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</si>
  <si>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</si>
  <si>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</si>
  <si>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</si>
  <si>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</si>
  <si>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</si>
  <si>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</si>
  <si>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</si>
  <si>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</si>
  <si>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</si>
  <si>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</si>
  <si>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</si>
  <si>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</si>
  <si>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</si>
  <si>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</si>
  <si>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</si>
  <si>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</si>
  <si>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</si>
  <si>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</si>
  <si>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</si>
  <si>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</si>
  <si>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</si>
  <si>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</si>
  <si>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</si>
  <si>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</si>
  <si>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</si>
  <si>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</si>
  <si>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</si>
  <si>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</si>
  <si>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</si>
  <si>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</si>
  <si>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</si>
  <si>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</si>
  <si>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</si>
  <si>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</si>
  <si>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</si>
  <si>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</si>
  <si>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</si>
  <si>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</si>
  <si>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</si>
  <si>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</si>
  <si>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</si>
  <si>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</si>
  <si>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</si>
  <si>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</si>
  <si>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</si>
  <si>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</si>
  <si>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</si>
  <si>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</si>
  <si>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</si>
  <si>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</si>
  <si>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</si>
  <si>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</si>
  <si>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</si>
  <si>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</si>
  <si>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</si>
  <si>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</si>
  <si>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</si>
  <si>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</si>
  <si>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</si>
  <si>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</si>
  <si>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</si>
  <si>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</si>
  <si>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</si>
  <si>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</si>
  <si>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</si>
  <si>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</si>
  <si>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</si>
  <si>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</si>
  <si>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</si>
  <si>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</si>
  <si>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</si>
  <si>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</si>
  <si>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</si>
  <si>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</si>
  <si>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</si>
  <si>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</si>
  <si>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</si>
  <si>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</si>
  <si>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</si>
  <si>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</si>
  <si>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</si>
  <si>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</si>
  <si>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</si>
  <si>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</si>
  <si>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</si>
  <si>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</si>
  <si>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</si>
  <si>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</si>
  <si>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</si>
  <si>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</si>
  <si>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</si>
  <si>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</si>
  <si>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</si>
  <si>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</si>
  <si>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</si>
  <si>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</si>
  <si>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</si>
  <si>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</si>
  <si>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</si>
  <si>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</si>
  <si>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</si>
  <si>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</si>
  <si>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</si>
  <si>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</si>
  <si>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</si>
  <si>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</si>
  <si>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</si>
  <si>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</si>
  <si>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</si>
  <si>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</si>
  <si>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</si>
  <si>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</si>
  <si>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</si>
  <si>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</si>
  <si>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</si>
  <si>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</si>
  <si>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</si>
  <si>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</si>
  <si>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</si>
  <si>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</si>
  <si>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</si>
  <si>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</si>
  <si>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</si>
  <si>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</si>
  <si>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</si>
  <si>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</si>
  <si>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</si>
  <si>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</si>
  <si>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</si>
  <si>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</si>
  <si>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</si>
  <si>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</si>
  <si>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</si>
  <si>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</si>
  <si>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</si>
  <si>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</si>
  <si>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</si>
  <si>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</si>
  <si>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</si>
  <si>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</si>
  <si>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</si>
  <si>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</si>
  <si>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</si>
  <si>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</si>
  <si>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</si>
  <si>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</si>
  <si>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</si>
  <si>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</si>
  <si>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</si>
  <si>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</si>
  <si>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</si>
  <si>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</si>
  <si>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</si>
  <si>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</si>
  <si>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</si>
  <si>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</si>
  <si>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</si>
  <si>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</si>
  <si>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</si>
  <si>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</si>
  <si>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</si>
  <si>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</si>
  <si>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</si>
  <si>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</si>
  <si>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</si>
  <si>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</si>
  <si>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</si>
  <si>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</si>
  <si>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</si>
  <si>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</si>
  <si>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</si>
  <si>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</si>
  <si>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</si>
  <si>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</si>
  <si>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</si>
  <si>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</si>
  <si>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</si>
  <si>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</si>
  <si>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</si>
  <si>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</si>
  <si>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</si>
  <si>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</si>
  <si>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</si>
  <si>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</si>
  <si>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</si>
  <si>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</si>
  <si>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</si>
  <si>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</si>
  <si>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</si>
  <si>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</si>
  <si>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</si>
  <si>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</si>
  <si>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</si>
  <si>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</si>
  <si>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</si>
  <si>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</si>
  <si>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</si>
  <si>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</si>
  <si>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</si>
  <si>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</si>
  <si>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</si>
  <si>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</si>
  <si>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</si>
  <si>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</si>
  <si>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</si>
  <si>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</si>
  <si>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</si>
  <si>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</si>
  <si>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</si>
  <si>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</si>
  <si>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</si>
  <si>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</si>
  <si>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</si>
  <si>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</si>
  <si>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</si>
  <si>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</si>
  <si>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</si>
  <si>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</si>
  <si>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</si>
  <si>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</si>
  <si>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</si>
  <si>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</si>
  <si>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</si>
  <si>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</si>
  <si>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</si>
  <si>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</si>
  <si>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</si>
  <si>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</si>
  <si>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</si>
  <si>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</si>
  <si>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</si>
  <si>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</si>
  <si>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</si>
  <si>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</si>
  <si>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</si>
  <si>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</si>
  <si>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</si>
  <si>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</si>
  <si>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</si>
  <si>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</si>
  <si>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</si>
  <si>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</si>
  <si>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</si>
  <si>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</si>
  <si>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</si>
  <si>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</si>
  <si>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</si>
  <si>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</si>
  <si>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</si>
  <si>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</si>
  <si>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</si>
  <si>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</si>
  <si>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</si>
  <si>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</si>
  <si>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</si>
  <si>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</si>
  <si>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</si>
  <si>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</si>
  <si>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</si>
  <si>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</si>
  <si>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</si>
  <si>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</si>
  <si>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</si>
  <si>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</si>
  <si>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</si>
  <si>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</si>
  <si>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</si>
  <si>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</si>
  <si>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</si>
  <si>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</si>
  <si>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</si>
  <si>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</si>
  <si>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</si>
  <si>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</si>
  <si>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</si>
  <si>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</si>
  <si>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</si>
  <si>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</si>
  <si>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</si>
  <si>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</si>
  <si>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</si>
  <si>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</si>
  <si>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</si>
  <si>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</si>
  <si>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</si>
  <si>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</si>
  <si>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</si>
  <si>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</si>
  <si>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</si>
  <si>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</si>
  <si>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</si>
  <si>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</si>
  <si>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</si>
  <si>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</si>
  <si>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</si>
  <si>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</si>
  <si>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</si>
  <si>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</si>
  <si>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</si>
  <si>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</si>
  <si>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</si>
  <si>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</si>
  <si>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</si>
  <si>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</si>
  <si>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</si>
  <si>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</si>
  <si>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</si>
  <si>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</si>
  <si>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</si>
  <si>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</si>
  <si>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</si>
  <si>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</si>
  <si>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</si>
  <si>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</si>
  <si>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</si>
  <si>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</si>
  <si>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</si>
  <si>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</si>
  <si>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</si>
  <si>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</si>
  <si>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</si>
  <si>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</si>
  <si>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</si>
  <si>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</si>
  <si>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</si>
  <si>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</si>
  <si>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</si>
  <si>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</si>
  <si>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</si>
  <si>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</si>
  <si>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</si>
  <si>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</si>
  <si>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</si>
  <si>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</si>
  <si>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</si>
  <si>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</si>
  <si>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</si>
  <si>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</si>
  <si>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</si>
  <si>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</si>
  <si>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</si>
  <si>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</si>
  <si>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</si>
  <si>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</si>
  <si>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</si>
  <si>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</si>
  <si>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</si>
  <si>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</si>
  <si>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</si>
  <si>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</si>
  <si>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</si>
  <si>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</si>
  <si>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</si>
  <si>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</si>
  <si>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</si>
  <si>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</si>
  <si>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</si>
  <si>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</si>
  <si>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</si>
  <si>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</si>
  <si>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</si>
  <si>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</si>
  <si>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</si>
  <si>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</si>
  <si>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</si>
  <si>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</si>
  <si>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</si>
  <si>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</si>
  <si>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</si>
  <si>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</si>
  <si>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</si>
  <si>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</si>
  <si>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</si>
  <si>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</si>
  <si>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</si>
  <si>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</si>
  <si>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</si>
  <si>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</si>
  <si>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</si>
  <si>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</si>
  <si>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</si>
  <si>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</si>
  <si>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</si>
  <si>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</si>
  <si>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</si>
  <si>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</si>
  <si>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</si>
  <si>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</si>
  <si>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</si>
  <si>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</si>
  <si>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</si>
  <si>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</si>
  <si>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</si>
  <si>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</si>
  <si>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</si>
  <si>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</si>
  <si>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</si>
  <si>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</si>
  <si>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</si>
  <si>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</si>
  <si>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</si>
  <si>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</si>
  <si>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</si>
  <si>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</si>
  <si>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</si>
  <si>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</si>
  <si>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</si>
  <si>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</si>
  <si>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</si>
  <si>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</si>
  <si>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</si>
  <si>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</si>
  <si>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</si>
  <si>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</si>
  <si>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</si>
  <si>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</si>
  <si>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</si>
  <si>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</si>
  <si>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</si>
  <si>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</si>
  <si>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</si>
  <si>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</si>
  <si>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</si>
  <si>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</si>
  <si>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</si>
  <si>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</si>
  <si>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</si>
  <si>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</si>
  <si>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</si>
  <si>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</si>
  <si>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</si>
  <si>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</si>
  <si>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</si>
  <si>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</si>
  <si>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</si>
  <si>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</si>
  <si>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</si>
  <si>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</si>
  <si>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</si>
  <si>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</si>
  <si>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</si>
  <si>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</si>
  <si>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</si>
  <si>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</si>
  <si>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</si>
  <si>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</si>
  <si>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</si>
  <si>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</si>
  <si>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</si>
  <si>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</si>
  <si>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</si>
  <si>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</si>
  <si>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</si>
  <si>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</si>
  <si>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</si>
  <si>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</si>
  <si>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</si>
  <si>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</si>
  <si>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</si>
  <si>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</si>
  <si>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</si>
  <si>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</si>
  <si>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</si>
  <si>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</si>
  <si>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</si>
  <si>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</si>
  <si>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</si>
  <si>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</si>
  <si>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</si>
  <si>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</si>
  <si>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</si>
  <si>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</si>
  <si>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</si>
  <si>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</si>
  <si>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</si>
  <si>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</si>
  <si>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</si>
  <si>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</si>
  <si>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</si>
  <si>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</si>
  <si>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</si>
  <si>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</si>
  <si>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</si>
  <si>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</si>
  <si>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</si>
  <si>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</si>
  <si>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</si>
  <si>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</si>
  <si>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</si>
  <si>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</si>
  <si>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</si>
  <si>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</si>
  <si>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</si>
  <si>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</si>
  <si>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</si>
  <si>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</si>
  <si>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</si>
  <si>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</si>
  <si>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</si>
  <si>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</si>
  <si>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</si>
  <si>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</si>
  <si>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</si>
  <si>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</si>
  <si>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</si>
  <si>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</si>
  <si>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</si>
  <si>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</si>
  <si>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</si>
  <si>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</si>
  <si>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</si>
  <si>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</si>
  <si>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</si>
  <si>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</si>
  <si>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</si>
  <si>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</si>
  <si>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</si>
  <si>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</si>
  <si>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</si>
  <si>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</si>
  <si>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</si>
  <si>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</si>
  <si>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</si>
  <si>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</si>
  <si>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</si>
  <si>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</si>
  <si>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</si>
  <si>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</si>
  <si>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</si>
  <si>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</si>
  <si>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</si>
  <si>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</si>
  <si>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</si>
  <si>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</si>
  <si>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</si>
  <si>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</si>
  <si>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</si>
  <si>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</si>
  <si>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</si>
  <si>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</si>
  <si>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</si>
  <si>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</si>
  <si>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</si>
  <si>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</si>
  <si>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</si>
  <si>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</si>
  <si>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</si>
  <si>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</si>
  <si>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</si>
  <si>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</si>
  <si>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</si>
  <si>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</si>
  <si>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</si>
  <si>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</si>
  <si>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</si>
  <si>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</si>
  <si>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</si>
  <si>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</si>
  <si>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</si>
  <si>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</si>
  <si>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</si>
  <si>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</si>
  <si>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</si>
  <si>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</si>
  <si>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</si>
  <si>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</si>
  <si>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</si>
  <si>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</si>
  <si>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</si>
  <si>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</si>
  <si>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</si>
  <si>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</si>
  <si>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</si>
  <si>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</si>
  <si>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</si>
  <si>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</si>
  <si>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</si>
  <si>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</si>
  <si>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</si>
  <si>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</si>
  <si>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</si>
  <si>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</si>
  <si>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</si>
  <si>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</si>
  <si>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</si>
  <si>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</si>
  <si>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</si>
  <si>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</si>
  <si>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</si>
  <si>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</si>
  <si>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</si>
  <si>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</si>
  <si>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</si>
  <si>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</si>
  <si>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</si>
  <si>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</si>
  <si>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</si>
  <si>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</si>
  <si>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</si>
  <si>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</si>
  <si>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</si>
  <si>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</si>
  <si>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</si>
  <si>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</si>
  <si>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</si>
  <si>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</si>
  <si>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</si>
  <si>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</si>
  <si>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</si>
  <si>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</si>
  <si>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</si>
  <si>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</si>
  <si>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</si>
  <si>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</si>
  <si>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</si>
  <si>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</si>
  <si>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</si>
  <si>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</si>
  <si>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</si>
  <si>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</si>
  <si>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</si>
  <si>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</si>
  <si>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</si>
  <si>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</si>
  <si>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</si>
  <si>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</si>
  <si>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</si>
  <si>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</si>
  <si>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</si>
  <si>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</si>
  <si>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</si>
  <si>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</si>
  <si>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</si>
  <si>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</si>
  <si>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</si>
  <si>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</si>
  <si>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</si>
  <si>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</si>
  <si>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</si>
  <si>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</si>
  <si>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</si>
  <si>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</si>
  <si>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</si>
  <si>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</si>
  <si>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</si>
  <si>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</si>
  <si>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</si>
  <si>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</si>
  <si>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</si>
  <si>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</si>
  <si>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</si>
  <si>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</si>
  <si>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</si>
  <si>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</si>
  <si>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</si>
  <si>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</si>
  <si>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</si>
  <si>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</si>
  <si>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</si>
  <si>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</si>
  <si>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</si>
  <si>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</si>
  <si>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</si>
  <si>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</si>
  <si>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</si>
  <si>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</si>
  <si>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</si>
  <si>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</si>
  <si>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</si>
  <si>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</si>
  <si>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</si>
  <si>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</si>
  <si>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</si>
  <si>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</si>
  <si>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</si>
  <si>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</si>
  <si>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</si>
  <si>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</si>
  <si>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</si>
  <si>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</si>
  <si>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</si>
  <si>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</si>
  <si>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</si>
  <si>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</si>
  <si>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</si>
  <si>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</si>
  <si>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</si>
  <si>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</si>
  <si>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</si>
  <si>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</si>
  <si>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</si>
  <si>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</si>
  <si>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</si>
  <si>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</si>
  <si>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</si>
  <si>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</si>
  <si>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</si>
  <si>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</si>
  <si>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</si>
  <si>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</si>
  <si>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</si>
  <si>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</si>
  <si>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</si>
  <si>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</si>
  <si>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</si>
  <si>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</si>
  <si>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</si>
  <si>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</si>
  <si>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</si>
  <si>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</si>
  <si>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</si>
  <si>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</si>
  <si>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</si>
  <si>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</si>
  <si>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</si>
  <si>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</si>
  <si>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</si>
  <si>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</si>
  <si>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</si>
  <si>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</si>
  <si>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</si>
  <si>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</si>
  <si>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</si>
  <si>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</si>
  <si>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</si>
  <si>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</si>
  <si>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</si>
  <si>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</si>
  <si>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</si>
  <si>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</si>
  <si>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</si>
  <si>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</si>
  <si>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</si>
  <si>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</si>
  <si>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</si>
  <si>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</si>
  <si>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</si>
  <si>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</si>
  <si>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</si>
  <si>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</si>
  <si>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</si>
  <si>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</si>
  <si>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</si>
  <si>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</si>
  <si>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</si>
  <si>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</si>
  <si>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</si>
  <si>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</si>
  <si>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</si>
  <si>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</si>
  <si>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</si>
  <si>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</si>
  <si>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</si>
  <si>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</si>
  <si>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</si>
  <si>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</si>
  <si>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</si>
  <si>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</si>
  <si>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</si>
  <si>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</si>
  <si>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</si>
  <si>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</si>
  <si>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</si>
  <si>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</si>
  <si>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</si>
  <si>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</si>
  <si>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</si>
  <si>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</si>
  <si>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</si>
  <si>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</si>
  <si>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</si>
  <si>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</si>
  <si>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</si>
  <si>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</si>
  <si>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</si>
  <si>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</si>
  <si>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</si>
  <si>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</si>
  <si>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</si>
  <si>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</si>
  <si>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</si>
  <si>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</si>
  <si>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</si>
  <si>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</si>
  <si>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</si>
  <si>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</si>
  <si>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</si>
  <si>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</si>
  <si>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</si>
  <si>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</si>
  <si>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</si>
  <si>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</si>
  <si>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</si>
  <si>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</si>
  <si>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</si>
  <si>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</si>
  <si>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</si>
  <si>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</si>
  <si>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</si>
  <si>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</si>
  <si>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</si>
  <si>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</si>
  <si>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</si>
  <si>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</si>
  <si>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</si>
  <si>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</si>
  <si>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</si>
  <si>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</si>
  <si>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</si>
  <si>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</si>
  <si>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</si>
  <si>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</si>
  <si>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</si>
  <si>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</si>
  <si>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</si>
  <si>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</si>
  <si>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</si>
  <si>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</si>
  <si>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</si>
  <si>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</si>
  <si>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</si>
  <si>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</si>
  <si>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</si>
  <si>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</si>
  <si>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</si>
  <si>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</si>
  <si>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</si>
  <si>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</si>
  <si>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</si>
  <si>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</si>
  <si>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</si>
  <si>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</si>
  <si>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</si>
  <si>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</si>
  <si>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</si>
  <si>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</si>
  <si>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</si>
  <si>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</si>
  <si>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</si>
  <si>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</si>
  <si>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</si>
  <si>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</si>
  <si>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</si>
  <si>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</si>
  <si>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</si>
  <si>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</si>
  <si>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</si>
  <si>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</si>
  <si>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</si>
  <si>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</si>
  <si>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</si>
  <si>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</si>
  <si>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</si>
  <si>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</si>
  <si>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</si>
  <si>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</si>
  <si>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</si>
  <si>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</si>
  <si>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</si>
  <si>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</si>
  <si>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</si>
  <si>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</si>
  <si>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</si>
  <si>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</si>
  <si>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</si>
  <si>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</si>
  <si>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</si>
  <si>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</si>
  <si>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</si>
  <si>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</si>
  <si>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</si>
  <si>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</si>
  <si>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</si>
  <si>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</si>
  <si>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</si>
  <si>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</si>
  <si>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</si>
  <si>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</si>
  <si>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</si>
  <si>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</si>
  <si>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</si>
  <si>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</si>
  <si>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</si>
  <si>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</si>
  <si>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</si>
  <si>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</si>
  <si>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</si>
  <si>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</si>
  <si>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</si>
  <si>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</si>
  <si>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</si>
  <si>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</si>
  <si>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</si>
  <si>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</si>
  <si>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</si>
  <si>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</si>
  <si>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</si>
  <si>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</si>
  <si>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</si>
  <si>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</si>
  <si>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</si>
  <si>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</si>
  <si>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</si>
  <si>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</si>
  <si>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</si>
  <si>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</si>
  <si>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</si>
  <si>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</si>
  <si>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</si>
  <si>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</si>
  <si>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</si>
  <si>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</si>
  <si>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</si>
  <si>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</si>
  <si>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</si>
  <si>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</si>
  <si>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</si>
  <si>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</si>
  <si>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</si>
  <si>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</si>
  <si>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</si>
  <si>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</si>
  <si>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</si>
  <si>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</si>
  <si>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</si>
  <si>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</si>
  <si>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</si>
  <si>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</si>
  <si>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</si>
  <si>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</si>
  <si>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</si>
  <si>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</si>
  <si>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</si>
  <si>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</si>
  <si>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</si>
  <si>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</si>
  <si>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</si>
  <si>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</si>
  <si>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</si>
  <si>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</si>
  <si>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</si>
  <si>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</si>
  <si>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</si>
  <si>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</si>
  <si>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</si>
  <si>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</si>
  <si>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</si>
  <si>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</si>
  <si>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</si>
  <si>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</si>
  <si>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</si>
  <si>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</si>
  <si>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</si>
  <si>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</si>
  <si>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</si>
  <si>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</si>
  <si>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</si>
  <si>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</si>
  <si>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</si>
  <si>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</si>
  <si>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</si>
  <si>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</si>
  <si>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</si>
  <si>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</si>
  <si>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</si>
  <si>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</si>
  <si>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</si>
  <si>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</si>
  <si>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</si>
  <si>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</si>
  <si>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</si>
  <si>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</si>
  <si>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</si>
  <si>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</si>
  <si>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</si>
  <si>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</si>
  <si>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</si>
  <si>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</si>
  <si>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</si>
  <si>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</si>
  <si>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</si>
  <si>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</si>
  <si>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</si>
  <si>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</si>
  <si>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</si>
  <si>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</si>
  <si>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</si>
  <si>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</si>
  <si>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</si>
  <si>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</si>
  <si>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</si>
  <si>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</si>
  <si>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</si>
  <si>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</si>
  <si>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</si>
  <si>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</si>
  <si>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</si>
  <si>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</si>
  <si>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</si>
  <si>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</si>
  <si>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</si>
  <si>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</si>
  <si>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</si>
  <si>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</si>
  <si>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</si>
  <si>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</si>
  <si>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</si>
  <si>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</si>
  <si>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</si>
  <si>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</si>
  <si>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</si>
  <si>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</si>
  <si>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</si>
  <si>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</si>
  <si>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</si>
  <si>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</si>
  <si>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</si>
  <si>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</si>
  <si>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</si>
  <si>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</si>
  <si>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</si>
  <si>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</si>
  <si>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</si>
  <si>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</si>
  <si>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</si>
  <si>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</si>
  <si>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</si>
  <si>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</si>
  <si>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</si>
  <si>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</si>
  <si>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</si>
  <si>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</si>
  <si>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</si>
  <si>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</si>
  <si>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</si>
  <si>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</si>
  <si>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</si>
  <si>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</si>
  <si>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</si>
  <si>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</si>
  <si>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</si>
  <si>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</si>
  <si>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</si>
  <si>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</si>
  <si>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</si>
  <si>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</si>
  <si>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</si>
  <si>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</si>
  <si>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</si>
  <si>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</si>
  <si>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</si>
  <si>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</si>
  <si>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</si>
  <si>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</si>
  <si>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</si>
  <si>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</si>
  <si>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</si>
  <si>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</si>
  <si>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</si>
  <si>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</si>
  <si>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</si>
  <si>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</si>
  <si>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</si>
  <si>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</si>
  <si>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</si>
  <si>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</si>
  <si>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</si>
  <si>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</si>
  <si>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</si>
  <si>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</si>
  <si>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</si>
  <si>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</si>
  <si>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</si>
  <si>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</si>
  <si>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</si>
  <si>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</si>
  <si>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</si>
  <si>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</si>
  <si>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</si>
  <si>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</si>
  <si>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</si>
  <si>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</si>
  <si>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</si>
  <si>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</si>
  <si>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</si>
  <si>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</si>
  <si>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</si>
  <si>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</si>
  <si>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</si>
  <si>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</si>
  <si>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</si>
  <si>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</si>
  <si>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</si>
  <si>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</si>
  <si>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</si>
  <si>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</si>
  <si>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</si>
  <si>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</si>
  <si>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</si>
  <si>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</si>
  <si>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</si>
  <si>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</si>
  <si>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</si>
  <si>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</si>
  <si>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</si>
  <si>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</si>
  <si>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</si>
  <si>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</si>
  <si>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</si>
  <si>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</si>
  <si>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</si>
  <si>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</si>
  <si>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</si>
  <si>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</si>
  <si>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</si>
  <si>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</si>
  <si>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</si>
  <si>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</si>
  <si>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</si>
  <si>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</si>
  <si>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</si>
  <si>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</si>
  <si>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</si>
  <si>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</si>
  <si>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</si>
  <si>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</si>
  <si>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</si>
  <si>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</si>
  <si>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</si>
  <si>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</si>
  <si>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</si>
  <si>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</si>
  <si>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</si>
  <si>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</si>
  <si>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</si>
  <si>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</si>
  <si>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</si>
  <si>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</si>
  <si>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</si>
  <si>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</si>
  <si>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</si>
  <si>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</si>
  <si>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</si>
  <si>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</si>
  <si>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</si>
  <si>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</si>
  <si>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</si>
  <si>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</si>
  <si>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</si>
  <si>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</si>
  <si>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</si>
  <si>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</si>
  <si>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</si>
  <si>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</si>
  <si>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</si>
  <si>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</si>
  <si>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</si>
  <si>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</si>
  <si>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</si>
  <si>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</si>
  <si>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</si>
  <si>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</si>
  <si>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</si>
  <si>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</si>
  <si>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</si>
  <si>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</si>
  <si>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</si>
  <si>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</si>
  <si>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</si>
  <si>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</si>
  <si>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</si>
  <si>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</si>
  <si>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</si>
  <si>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</si>
  <si>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</si>
  <si>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</si>
  <si>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</si>
  <si>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</si>
  <si>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</si>
  <si>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</si>
  <si>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</si>
  <si>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</si>
  <si>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</si>
  <si>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</si>
  <si>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</si>
  <si>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</si>
  <si>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</si>
  <si>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</si>
  <si>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</si>
  <si>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</si>
  <si>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</si>
  <si>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</si>
  <si>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</si>
  <si>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</si>
  <si>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</si>
  <si>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</si>
  <si>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</si>
  <si>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</si>
  <si>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</si>
  <si>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</si>
  <si>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</si>
  <si>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</si>
  <si>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</si>
  <si>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</si>
  <si>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</si>
  <si>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</si>
  <si>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</si>
  <si>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</si>
  <si>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</si>
  <si>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</si>
  <si>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</si>
  <si>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</si>
  <si>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</si>
  <si>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</si>
  <si>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</si>
  <si>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</si>
  <si>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</si>
  <si>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</si>
  <si>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</si>
  <si>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</si>
  <si>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</si>
  <si>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</si>
  <si>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</si>
  <si>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</si>
  <si>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</si>
  <si>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</si>
  <si>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</si>
  <si>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</si>
  <si>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</si>
  <si>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</si>
  <si>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</si>
  <si>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</si>
  <si>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</si>
  <si>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</si>
  <si>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</si>
  <si>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</si>
  <si>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</si>
  <si>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</si>
  <si>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</si>
  <si>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</si>
  <si>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</si>
  <si>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</si>
  <si>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</si>
  <si>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</si>
  <si>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</si>
  <si>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</si>
  <si>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</si>
  <si>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</si>
  <si>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</si>
  <si>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</si>
  <si>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</si>
  <si>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</si>
  <si>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</si>
  <si>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</si>
  <si>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</si>
  <si>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</si>
  <si>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</si>
  <si>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</si>
  <si>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</si>
  <si>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</si>
  <si>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</si>
  <si>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</si>
  <si>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</si>
  <si>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</si>
  <si>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</si>
  <si>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</si>
  <si>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</si>
  <si>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</si>
  <si>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</si>
  <si>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</si>
  <si>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</si>
  <si>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</si>
  <si>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</si>
  <si>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</si>
  <si>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</si>
  <si>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</si>
  <si>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</si>
  <si>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</si>
  <si>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</si>
  <si>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</si>
  <si>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</si>
  <si>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</si>
  <si>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</si>
  <si>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</si>
  <si>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</si>
  <si>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</si>
  <si>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</si>
  <si>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</si>
  <si>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</si>
  <si>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</si>
  <si>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</si>
  <si>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</si>
  <si>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</si>
  <si>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</si>
  <si>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</si>
  <si>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</si>
  <si>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</si>
  <si>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</si>
  <si>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</si>
  <si>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</si>
  <si>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</si>
  <si>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</si>
  <si>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</si>
  <si>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</si>
  <si>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</si>
  <si>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</si>
  <si>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</si>
  <si>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</si>
  <si>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</si>
  <si>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</si>
  <si>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</si>
  <si>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</si>
  <si>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</si>
  <si>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</si>
  <si>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</si>
  <si>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</si>
  <si>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</si>
  <si>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</si>
  <si>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</si>
  <si>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</si>
  <si>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</si>
  <si>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</si>
  <si>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</si>
  <si>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</si>
  <si>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</si>
  <si>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</si>
  <si>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</si>
  <si>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</si>
  <si>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</si>
  <si>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</si>
  <si>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</si>
  <si>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</si>
  <si>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</si>
  <si>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</si>
  <si>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</si>
  <si>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</si>
  <si>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</si>
  <si>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</si>
  <si>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</si>
  <si>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</si>
  <si>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</si>
  <si>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</si>
  <si>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</si>
  <si>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</si>
  <si>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</si>
  <si>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</si>
  <si>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</si>
  <si>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</si>
  <si>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</si>
  <si>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</si>
  <si>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</si>
  <si>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</si>
  <si>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</si>
  <si>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</si>
  <si>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</si>
  <si>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</si>
  <si>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</si>
  <si>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</si>
  <si>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</si>
  <si>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</si>
  <si>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</si>
  <si>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</si>
  <si>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</si>
  <si>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</si>
  <si>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</si>
  <si>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</si>
  <si>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</si>
  <si>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</si>
  <si>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</si>
  <si>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</si>
  <si>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</si>
  <si>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</si>
  <si>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</si>
  <si>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</si>
  <si>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</si>
  <si>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</si>
  <si>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</si>
  <si>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</si>
  <si>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</si>
  <si>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</si>
  <si>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</si>
  <si>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</si>
  <si>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</si>
  <si>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</si>
  <si>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</si>
  <si>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</si>
  <si>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</si>
  <si>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</si>
  <si>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</si>
  <si>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</si>
  <si>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</si>
  <si>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</si>
  <si>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</si>
  <si>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</si>
  <si>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</si>
  <si>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</si>
  <si>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</si>
  <si>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</si>
  <si>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</si>
  <si>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</si>
  <si>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</si>
  <si>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</si>
  <si>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</si>
  <si>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</si>
  <si>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</si>
  <si>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</si>
  <si>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</si>
  <si>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</si>
  <si>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</si>
  <si>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</si>
  <si>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</si>
  <si>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</si>
  <si>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</si>
  <si>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</si>
  <si>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</si>
  <si>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</si>
  <si>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</si>
  <si>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</si>
  <si>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</si>
  <si>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</si>
  <si>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</si>
  <si>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</si>
  <si>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</si>
  <si>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</si>
  <si>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</si>
  <si>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</si>
  <si>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</si>
  <si>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</si>
  <si>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</si>
  <si>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</si>
  <si>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</si>
  <si>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</si>
  <si>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</si>
  <si>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</si>
  <si>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</si>
  <si>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</si>
  <si>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</si>
  <si>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</si>
  <si>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</si>
  <si>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</si>
  <si>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</si>
  <si>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</si>
  <si>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</si>
  <si>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</si>
  <si>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</si>
  <si>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</si>
  <si>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</si>
  <si>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</si>
  <si>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</si>
  <si>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</si>
  <si>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</si>
  <si>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</si>
  <si>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</si>
  <si>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</si>
  <si>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</si>
  <si>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</si>
  <si>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</si>
  <si>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</si>
  <si>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</si>
  <si>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</si>
  <si>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</si>
  <si>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</si>
  <si>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</si>
  <si>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</si>
  <si>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</si>
  <si>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</si>
  <si>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</si>
  <si>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</si>
  <si>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</si>
  <si>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</si>
  <si>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</si>
  <si>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</si>
  <si>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</si>
  <si>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</si>
  <si>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</si>
  <si>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</si>
  <si>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</si>
  <si>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</si>
  <si>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</si>
  <si>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</si>
  <si>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</si>
  <si>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</si>
  <si>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</si>
  <si>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</si>
  <si>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</si>
  <si>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</si>
  <si>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</si>
  <si>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</si>
  <si>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</si>
  <si>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</si>
  <si>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</si>
  <si>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</si>
  <si>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</si>
  <si>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</si>
  <si>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</si>
  <si>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</si>
  <si>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</si>
  <si>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</si>
  <si>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</si>
  <si>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</si>
  <si>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</si>
  <si>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</si>
  <si>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</si>
  <si>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</si>
  <si>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</si>
  <si>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</si>
  <si>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</si>
  <si>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</si>
  <si>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</si>
  <si>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</si>
  <si>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</si>
  <si>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</si>
  <si>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</si>
  <si>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</si>
  <si>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</si>
  <si>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</si>
  <si>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</si>
  <si>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</si>
  <si>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</si>
  <si>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</si>
  <si>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</si>
  <si>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</si>
  <si>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</si>
  <si>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</si>
  <si>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</si>
  <si>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</si>
  <si>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</si>
  <si>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</si>
  <si>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</si>
  <si>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</si>
  <si>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</si>
  <si>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</si>
  <si>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</si>
  <si>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</si>
  <si>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</si>
  <si>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</si>
  <si>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</si>
  <si>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</si>
  <si>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</si>
  <si>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</si>
  <si>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</si>
  <si>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</si>
  <si>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</si>
  <si>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</si>
  <si>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</si>
  <si>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</si>
  <si>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</si>
  <si>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</si>
  <si>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</si>
  <si>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</si>
  <si>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</si>
  <si>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</si>
  <si>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</si>
  <si>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</si>
  <si>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</si>
  <si>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</si>
  <si>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</si>
  <si>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</si>
  <si>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</si>
  <si>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</si>
  <si>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</si>
  <si>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</si>
  <si>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</si>
  <si>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</si>
  <si>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</si>
  <si>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</si>
  <si>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</si>
  <si>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</si>
  <si>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</si>
  <si>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</si>
  <si>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</si>
  <si>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</si>
  <si>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</si>
  <si>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</si>
  <si>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</si>
  <si>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</si>
  <si>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</si>
  <si>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</si>
  <si>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</si>
  <si>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</si>
  <si>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</si>
  <si>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</si>
  <si>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</si>
  <si>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</si>
  <si>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</si>
  <si>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</si>
  <si>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</si>
  <si>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</si>
  <si>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</si>
  <si>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</si>
  <si>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</si>
  <si>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</si>
  <si>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</si>
  <si>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</si>
  <si>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</si>
  <si>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</si>
  <si>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</si>
  <si>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</si>
  <si>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</si>
  <si>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</si>
  <si>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</si>
  <si>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</si>
  <si>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</si>
  <si>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</si>
  <si>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</si>
  <si>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</si>
  <si>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</si>
  <si>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</si>
  <si>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</si>
  <si>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</si>
  <si>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</si>
  <si>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</si>
  <si>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</si>
  <si>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</si>
  <si>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</si>
  <si>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</si>
  <si>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</si>
  <si>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</si>
  <si>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</si>
  <si>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</si>
  <si>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</si>
  <si>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</si>
  <si>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</si>
  <si>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</si>
  <si>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</si>
  <si>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</si>
  <si>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</si>
  <si>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</si>
  <si>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</si>
  <si>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</si>
  <si>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</si>
  <si>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</si>
  <si>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</si>
  <si>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</si>
  <si>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</si>
  <si>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</si>
  <si>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</si>
  <si>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</si>
  <si>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</si>
  <si>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</si>
  <si>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</si>
  <si>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</si>
  <si>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</si>
  <si>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</si>
  <si>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</si>
  <si>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</si>
  <si>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</si>
  <si>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</si>
  <si>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</si>
  <si>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</si>
  <si>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</si>
  <si>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</si>
  <si>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</si>
  <si>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</si>
  <si>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</si>
  <si>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</si>
  <si>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</si>
  <si>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</si>
  <si>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</si>
  <si>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</si>
  <si>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</si>
  <si>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</si>
  <si>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</si>
  <si>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</si>
  <si>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</si>
  <si>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</si>
  <si>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</si>
  <si>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</si>
  <si>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</si>
  <si>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</si>
  <si>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</si>
  <si>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</si>
  <si>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</si>
  <si>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</si>
  <si>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</si>
  <si>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</si>
  <si>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</si>
  <si>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</si>
  <si>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</si>
  <si>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</si>
  <si>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</si>
  <si>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</si>
  <si>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</si>
  <si>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</si>
  <si>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</si>
  <si>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</si>
  <si>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</si>
  <si>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</si>
  <si>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</si>
  <si>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</si>
  <si>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</si>
  <si>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</si>
  <si>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</si>
  <si>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</si>
  <si>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</si>
  <si>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</si>
  <si>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</si>
  <si>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</si>
  <si>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</si>
  <si>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</si>
  <si>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</si>
  <si>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</si>
  <si>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</si>
  <si>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</si>
  <si>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</si>
  <si>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</si>
  <si>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</si>
  <si>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</si>
  <si>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</si>
  <si>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</si>
  <si>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</si>
  <si>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</si>
  <si>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</si>
  <si>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</si>
  <si>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</si>
  <si>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</si>
  <si>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</si>
  <si>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</si>
  <si>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</si>
  <si>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</si>
  <si>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</si>
  <si>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</si>
  <si>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</si>
  <si>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</si>
  <si>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</si>
  <si>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</si>
  <si>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</si>
  <si>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</si>
  <si>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</si>
  <si>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</si>
  <si>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</si>
  <si>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</si>
  <si>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</si>
  <si>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</si>
  <si>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</si>
  <si>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</si>
  <si>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</si>
  <si>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</si>
  <si>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</si>
  <si>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</si>
  <si>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</si>
  <si>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</si>
  <si>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</si>
  <si>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</si>
  <si>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</si>
  <si>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</si>
  <si>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</si>
  <si>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</si>
  <si>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</si>
  <si>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</si>
  <si>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</si>
  <si>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</si>
  <si>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</si>
  <si>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</si>
  <si>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</si>
  <si>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</si>
  <si>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</si>
  <si>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</si>
  <si>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</si>
  <si>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</si>
  <si>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</si>
  <si>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</si>
  <si>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</si>
  <si>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</si>
  <si>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</si>
  <si>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</si>
  <si>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</si>
  <si>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</si>
  <si>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</si>
  <si>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</si>
  <si>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</si>
  <si>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</si>
  <si>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</si>
  <si>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</si>
  <si>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</si>
  <si>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</si>
  <si>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</si>
  <si>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</si>
  <si>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</si>
  <si>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</si>
  <si>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</si>
  <si>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</si>
  <si>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</si>
  <si>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</si>
  <si>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</si>
  <si>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</si>
  <si>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</si>
  <si>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</si>
  <si>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</si>
  <si>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</si>
  <si>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</si>
  <si>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</si>
  <si>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</si>
  <si>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</si>
  <si>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</si>
  <si>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</si>
  <si>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</si>
  <si>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</si>
  <si>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</si>
  <si>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</si>
  <si>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</si>
  <si>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</si>
  <si>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</si>
  <si>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</si>
  <si>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</si>
  <si>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</si>
  <si>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</si>
  <si>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</si>
  <si>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</si>
  <si>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</si>
  <si>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</si>
  <si>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</si>
  <si>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</si>
  <si>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</si>
  <si>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</si>
  <si>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</si>
  <si>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</si>
  <si>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</si>
  <si>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</si>
  <si>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</si>
  <si>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</si>
  <si>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</si>
  <si>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</si>
  <si>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</si>
  <si>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</si>
  <si>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</si>
  <si>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</si>
  <si>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</si>
  <si>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</si>
  <si>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</si>
  <si>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</si>
  <si>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</si>
  <si>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</si>
  <si>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</si>
  <si>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</si>
  <si>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</si>
  <si>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</si>
  <si>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</si>
  <si>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</si>
  <si>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</si>
  <si>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</si>
  <si>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</si>
  <si>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</si>
  <si>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</si>
  <si>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</si>
  <si>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</si>
  <si>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</si>
  <si>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</si>
  <si>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</si>
  <si>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</si>
  <si>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</si>
  <si>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</si>
  <si>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</si>
  <si>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</si>
  <si>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</si>
  <si>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</si>
  <si>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</si>
  <si>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</si>
  <si>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</si>
  <si>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</si>
  <si>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</si>
  <si>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</si>
  <si>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</si>
  <si>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</si>
  <si>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</si>
  <si>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</si>
  <si>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</si>
  <si>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</si>
  <si>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</si>
  <si>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</si>
  <si>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</si>
  <si>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</si>
  <si>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</si>
  <si>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</si>
  <si>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</si>
  <si>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</si>
  <si>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</si>
  <si>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</si>
  <si>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</si>
  <si>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</si>
  <si>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</si>
  <si>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</si>
  <si>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</si>
  <si>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</si>
  <si>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</si>
  <si>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</si>
  <si>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</si>
  <si>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</si>
  <si>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</si>
  <si>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</si>
  <si>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</si>
  <si>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</si>
  <si>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</si>
  <si>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</si>
  <si>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</si>
  <si>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</si>
  <si>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</si>
  <si>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</si>
  <si>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</si>
  <si>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</si>
  <si>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</si>
  <si>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</si>
  <si>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</si>
  <si>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</si>
  <si>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</si>
  <si>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</si>
  <si>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</si>
  <si>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</si>
  <si>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</si>
  <si>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</si>
  <si>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</si>
  <si>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</si>
  <si>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</si>
  <si>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</si>
  <si>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</si>
  <si>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</si>
  <si>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</si>
  <si>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</si>
  <si>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</si>
  <si>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</si>
  <si>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</si>
  <si>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</si>
  <si>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</si>
  <si>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</si>
  <si>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</si>
  <si>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</si>
  <si>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</si>
  <si>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</si>
  <si>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</si>
  <si>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</si>
  <si>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</si>
  <si>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</si>
  <si>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</si>
  <si>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</si>
  <si>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</si>
  <si>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</si>
  <si>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</si>
  <si>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</si>
  <si>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</si>
  <si>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</si>
  <si>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</si>
  <si>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</si>
  <si>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</si>
  <si>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</si>
  <si>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</si>
  <si>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</si>
  <si>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</si>
  <si>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</si>
  <si>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</si>
  <si>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</si>
  <si>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</si>
  <si>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</si>
  <si>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</si>
  <si>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</si>
  <si>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</si>
  <si>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</si>
  <si>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</si>
  <si>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</si>
  <si>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</si>
  <si>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</si>
  <si>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</si>
  <si>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</si>
  <si>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</si>
  <si>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</si>
  <si>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</si>
  <si>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</si>
  <si>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</si>
  <si>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</si>
  <si>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</si>
  <si>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</si>
  <si>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</si>
  <si>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</si>
  <si>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</si>
  <si>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</si>
  <si>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</si>
  <si>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</si>
  <si>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</si>
  <si>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</si>
  <si>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</si>
  <si>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</si>
  <si>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</si>
  <si>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</si>
  <si>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</si>
  <si>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</si>
  <si>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</si>
  <si>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</si>
  <si>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</si>
  <si>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</si>
  <si>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</si>
  <si>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</si>
  <si>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</si>
  <si>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</si>
  <si>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</si>
  <si>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</si>
  <si>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</si>
  <si>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</si>
  <si>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</si>
  <si>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</si>
  <si>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</si>
  <si>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</si>
  <si>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</si>
  <si>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</si>
  <si>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</si>
  <si>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</si>
  <si>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</si>
  <si>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</si>
  <si>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</si>
  <si>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</si>
  <si>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</si>
  <si>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</si>
  <si>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</si>
  <si>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</si>
  <si>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</si>
  <si>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</si>
  <si>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</si>
  <si>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</si>
  <si>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</si>
  <si>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</si>
  <si>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</si>
  <si>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</si>
  <si>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</si>
  <si>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</si>
  <si>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</si>
  <si>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</si>
  <si>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</si>
  <si>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</si>
  <si>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</si>
  <si>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</si>
  <si>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</si>
  <si>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</si>
  <si>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</si>
  <si>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</si>
  <si>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</si>
  <si>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</si>
  <si>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</si>
  <si>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</si>
  <si>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</si>
  <si>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</si>
  <si>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</si>
  <si>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</si>
  <si>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</si>
  <si>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</si>
  <si>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</si>
  <si>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</si>
  <si>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</si>
  <si>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</si>
  <si>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</si>
  <si>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</si>
  <si>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</si>
  <si>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</si>
  <si>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</si>
  <si>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</si>
  <si>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</si>
  <si>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</si>
  <si>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</si>
  <si>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</si>
  <si>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</si>
  <si>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</si>
  <si>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</si>
  <si>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</si>
  <si>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</si>
  <si>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</si>
  <si>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</si>
  <si>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</si>
  <si>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</si>
  <si>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</si>
  <si>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</si>
  <si>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</si>
  <si>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</si>
  <si>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</si>
  <si>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</si>
  <si>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</si>
  <si>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</si>
  <si>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</si>
  <si>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</si>
  <si>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</si>
  <si>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</si>
  <si>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</si>
  <si>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</si>
  <si>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</si>
  <si>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</si>
  <si>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</si>
  <si>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</si>
  <si>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</si>
  <si>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</si>
  <si>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</si>
  <si>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</si>
  <si>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</si>
  <si>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</si>
  <si>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</si>
  <si>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</si>
  <si>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</si>
  <si>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</si>
  <si>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</si>
  <si>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</si>
  <si>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</si>
  <si>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</si>
  <si>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</si>
  <si>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</si>
  <si>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</si>
  <si>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</si>
  <si>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</si>
  <si>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</si>
  <si>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</si>
  <si>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</si>
  <si>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</si>
  <si>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</si>
  <si>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</si>
  <si>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</si>
  <si>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</si>
  <si>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</si>
  <si>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</si>
  <si>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</si>
  <si>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</si>
  <si>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</si>
  <si>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</si>
  <si>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</si>
  <si>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</si>
  <si>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</si>
  <si>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</si>
  <si>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</si>
  <si>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</si>
  <si>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</si>
  <si>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</si>
  <si>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</si>
  <si>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</si>
  <si>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</si>
  <si>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</si>
  <si>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</si>
  <si>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</si>
  <si>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</si>
  <si>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</si>
  <si>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</si>
  <si>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</si>
  <si>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</si>
  <si>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</si>
  <si>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</si>
  <si>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</si>
  <si>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</si>
  <si>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</si>
  <si>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</si>
  <si>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</si>
  <si>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</si>
  <si>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</si>
  <si>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</si>
  <si>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</si>
  <si>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</si>
  <si>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</si>
  <si>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</si>
  <si>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</si>
  <si>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</si>
  <si>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</si>
  <si>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</si>
  <si>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</si>
  <si>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</si>
  <si>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</si>
  <si>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</si>
  <si>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</si>
  <si>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</si>
  <si>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</si>
  <si>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</si>
  <si>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</si>
  <si>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</si>
  <si>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</si>
  <si>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</si>
  <si>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</si>
  <si>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</si>
  <si>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</si>
  <si>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</si>
  <si>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</si>
  <si>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</si>
  <si>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</si>
  <si>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</si>
  <si>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</si>
  <si>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</si>
  <si>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</si>
  <si>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</si>
  <si>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</si>
  <si>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</si>
  <si>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</si>
  <si>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</si>
  <si>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</si>
  <si>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</si>
  <si>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</si>
  <si>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</si>
  <si>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</si>
  <si>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</si>
  <si>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</si>
  <si>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</si>
  <si>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</si>
  <si>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</si>
  <si>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</si>
  <si>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</si>
  <si>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</si>
  <si>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</si>
  <si>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</si>
  <si>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</si>
  <si>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</si>
  <si>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</si>
  <si>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</si>
  <si>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</si>
  <si>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</si>
  <si>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</si>
  <si>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</si>
  <si>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</si>
  <si>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</si>
  <si>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</si>
  <si>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</si>
  <si>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</si>
  <si>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</si>
  <si>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</si>
  <si>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</si>
  <si>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</si>
  <si>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</si>
  <si>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</si>
  <si>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</si>
  <si>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</si>
  <si>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</si>
  <si>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</si>
  <si>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</si>
  <si>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</si>
  <si>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</si>
  <si>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</si>
  <si>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</si>
  <si>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</si>
  <si>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</si>
  <si>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</si>
  <si>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</si>
  <si>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</si>
  <si>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</si>
  <si>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</si>
  <si>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</si>
  <si>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</si>
  <si>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</si>
  <si>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</si>
  <si>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</si>
  <si>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</si>
  <si>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</si>
  <si>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</si>
  <si>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</si>
  <si>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</si>
  <si>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</si>
  <si>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</si>
  <si>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</si>
  <si>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</si>
  <si>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</si>
  <si>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</si>
  <si>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</si>
  <si>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</si>
  <si>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</si>
  <si>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</si>
  <si>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</si>
  <si>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</si>
  <si>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</si>
  <si>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</si>
  <si>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</si>
  <si>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</si>
  <si>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</si>
  <si>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</si>
  <si>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</si>
  <si>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</si>
  <si>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</si>
  <si>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</si>
  <si>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</si>
  <si>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</si>
  <si>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</si>
  <si>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</si>
  <si>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</si>
  <si>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</si>
  <si>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</si>
  <si>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</si>
  <si>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</si>
  <si>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</si>
  <si>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</si>
  <si>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</si>
  <si>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</si>
  <si>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</si>
  <si>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</si>
  <si>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</si>
  <si>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</si>
  <si>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</si>
  <si>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</si>
  <si>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</si>
  <si>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</si>
  <si>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</si>
  <si>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</si>
  <si>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</si>
  <si>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</si>
  <si>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</si>
  <si>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</si>
  <si>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</si>
  <si>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</si>
  <si>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</si>
  <si>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</si>
  <si>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</si>
  <si>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</si>
  <si>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</si>
  <si>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</si>
  <si>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</si>
  <si>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</si>
  <si>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</si>
  <si>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</si>
  <si>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</si>
  <si>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</si>
  <si>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</si>
  <si>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</si>
  <si>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</si>
  <si>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</si>
  <si>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</si>
  <si>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</si>
  <si>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</si>
  <si>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</si>
  <si>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</si>
  <si>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</si>
  <si>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</si>
  <si>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</si>
  <si>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</si>
  <si>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</si>
  <si>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</si>
  <si>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</si>
  <si>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</si>
  <si>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</si>
  <si>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</si>
  <si>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</si>
  <si>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</si>
  <si>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</si>
  <si>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</si>
  <si>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</si>
  <si>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</si>
  <si>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</si>
  <si>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</si>
  <si>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</si>
  <si>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</si>
  <si>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</si>
  <si>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</si>
  <si>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</si>
  <si>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</si>
  <si>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</si>
  <si>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</si>
  <si>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</si>
  <si>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</si>
  <si>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</si>
  <si>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</si>
  <si>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</si>
  <si>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</si>
  <si>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</si>
  <si>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</si>
  <si>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</si>
  <si>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</si>
  <si>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</si>
  <si>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</si>
  <si>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</si>
  <si>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</si>
  <si>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</si>
  <si>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</si>
  <si>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</si>
  <si>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</si>
  <si>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</si>
  <si>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</si>
  <si>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</si>
  <si>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</si>
  <si>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</si>
  <si>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</si>
  <si>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</si>
  <si>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</si>
  <si>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</si>
  <si>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</si>
  <si>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</si>
  <si>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</si>
  <si>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</si>
  <si>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</si>
  <si>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</si>
  <si>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</si>
  <si>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</si>
  <si>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</si>
  <si>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</si>
  <si>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</si>
  <si>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</si>
  <si>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</si>
  <si>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</si>
  <si>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</si>
  <si>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</si>
  <si>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</si>
  <si>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</si>
  <si>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</si>
  <si>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</si>
  <si>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</si>
  <si>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</si>
  <si>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</si>
  <si>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</si>
  <si>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</si>
  <si>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</si>
  <si>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</si>
  <si>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</si>
  <si>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</si>
  <si>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</si>
  <si>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</si>
  <si>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</si>
  <si>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</si>
  <si>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</si>
  <si>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</si>
  <si>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</si>
  <si>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</si>
  <si>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</si>
  <si>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</si>
  <si>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</si>
  <si>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</si>
  <si>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</si>
  <si>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</si>
  <si>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</si>
  <si>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</si>
  <si>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</si>
  <si>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</si>
  <si>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</si>
  <si>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</si>
  <si>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</si>
  <si>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</si>
  <si>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</si>
  <si>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</si>
  <si>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</si>
  <si>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</si>
  <si>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</si>
  <si>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</si>
  <si>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</si>
  <si>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</si>
  <si>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</si>
  <si>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</si>
  <si>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</si>
  <si>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</si>
  <si>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</si>
  <si>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</si>
  <si>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</si>
  <si>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</si>
  <si>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</si>
  <si>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</si>
  <si>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</si>
  <si>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</si>
  <si>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</si>
  <si>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</si>
  <si>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</si>
  <si>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</si>
  <si>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</si>
  <si>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</si>
  <si>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</si>
  <si>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</si>
  <si>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</si>
  <si>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</si>
  <si>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</si>
  <si>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</si>
  <si>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</si>
  <si>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</si>
  <si>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</si>
  <si>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</si>
  <si>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</si>
  <si>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</si>
  <si>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</si>
  <si>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</si>
  <si>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</si>
  <si>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</si>
  <si>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</si>
  <si>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</si>
  <si>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</si>
  <si>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</si>
  <si>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</si>
  <si>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</si>
  <si>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</si>
  <si>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</si>
  <si>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</si>
  <si>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</si>
  <si>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</si>
  <si>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</si>
  <si>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</si>
  <si>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</si>
  <si>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</si>
  <si>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</si>
  <si>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</si>
  <si>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</si>
  <si>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</si>
  <si>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</si>
  <si>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</si>
  <si>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</si>
  <si>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</si>
  <si>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</si>
  <si>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</si>
  <si>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</si>
  <si>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</si>
  <si>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</si>
  <si>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</si>
  <si>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</si>
  <si>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</si>
  <si>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</si>
  <si>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</si>
  <si>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</si>
  <si>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</si>
  <si>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</si>
  <si>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</si>
  <si>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</si>
  <si>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</si>
  <si>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</si>
  <si>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</si>
  <si>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</si>
  <si>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</si>
  <si>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</si>
  <si>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</si>
  <si>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</si>
  <si>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</si>
  <si>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</si>
  <si>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</si>
  <si>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</si>
  <si>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</si>
  <si>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</si>
  <si>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</si>
  <si>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</si>
  <si>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</si>
  <si>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</si>
  <si>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</si>
  <si>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</si>
  <si>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</si>
  <si>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</si>
  <si>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</si>
  <si>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</si>
  <si>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</si>
  <si>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</si>
  <si>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</si>
  <si>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</si>
  <si>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</si>
  <si>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</si>
  <si>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</si>
  <si>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</si>
  <si>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</si>
  <si>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</si>
  <si>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</si>
  <si>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</si>
  <si>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</si>
  <si>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</si>
  <si>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</si>
  <si>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</si>
  <si>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</si>
  <si>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</si>
  <si>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</si>
  <si>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</si>
  <si>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</si>
  <si>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</si>
  <si>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</si>
  <si>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</si>
  <si>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</si>
  <si>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</si>
  <si>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</si>
  <si>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</si>
  <si>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</si>
  <si>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</si>
  <si>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</si>
  <si>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</si>
  <si>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</si>
  <si>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</si>
  <si>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</si>
  <si>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</si>
  <si>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</si>
  <si>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</si>
  <si>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</si>
  <si>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</si>
  <si>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</si>
  <si>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</si>
  <si>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</si>
  <si>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</si>
  <si>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</si>
  <si>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</si>
  <si>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</si>
  <si>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</si>
  <si>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</si>
  <si>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</si>
  <si>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</si>
  <si>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</si>
  <si>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</si>
  <si>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</si>
  <si>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</si>
  <si>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</si>
  <si>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</si>
  <si>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</si>
  <si>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</si>
  <si>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</si>
  <si>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</si>
  <si>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</si>
  <si>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</si>
  <si>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</si>
  <si>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</si>
  <si>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</si>
  <si>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</si>
  <si>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</si>
  <si>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</si>
  <si>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</si>
  <si>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</si>
  <si>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</si>
  <si>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</si>
  <si>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</si>
  <si>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</si>
  <si>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</si>
  <si>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</si>
  <si>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</si>
  <si>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</si>
  <si>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</si>
  <si>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</si>
  <si>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</si>
  <si>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</si>
  <si>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</si>
  <si>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</si>
  <si>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</si>
  <si>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</si>
  <si>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</si>
  <si>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</si>
  <si>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</si>
  <si>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</si>
  <si>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</si>
  <si>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</si>
  <si>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</si>
  <si>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</si>
  <si>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</si>
  <si>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</si>
  <si>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</si>
  <si>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</si>
  <si>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</si>
  <si>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</si>
  <si>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</si>
  <si>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</si>
  <si>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</si>
  <si>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</si>
  <si>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</si>
  <si>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</si>
  <si>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</si>
  <si>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</si>
  <si>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</si>
  <si>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</si>
  <si>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</si>
  <si>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</si>
  <si>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</si>
  <si>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</si>
  <si>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</si>
  <si>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</si>
  <si>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</si>
  <si>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</si>
  <si>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</si>
  <si>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</si>
  <si>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</si>
  <si>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</si>
  <si>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</si>
  <si>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</si>
  <si>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</si>
  <si>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</si>
  <si>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</si>
  <si>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</si>
  <si>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</si>
  <si>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</si>
  <si>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</si>
  <si>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</si>
  <si>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</si>
  <si>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</si>
  <si>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</si>
  <si>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</si>
  <si>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</si>
  <si>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</si>
  <si>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</si>
  <si>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</si>
  <si>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</si>
  <si>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</si>
  <si>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</si>
  <si>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</si>
  <si>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</si>
  <si>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</si>
  <si>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</si>
  <si>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</si>
  <si>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</si>
  <si>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</si>
  <si>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</si>
  <si>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</si>
  <si>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</si>
  <si>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</si>
  <si>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</si>
  <si>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</si>
  <si>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</si>
  <si>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</si>
  <si>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</si>
  <si>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</si>
  <si>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</si>
  <si>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</si>
  <si>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</si>
  <si>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</si>
  <si>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</si>
  <si>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</si>
  <si>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</si>
  <si>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</si>
  <si>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</si>
  <si>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</si>
  <si>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</si>
  <si>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</si>
  <si>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</si>
  <si>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</si>
  <si>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</si>
  <si>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</si>
  <si>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</si>
  <si>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</si>
  <si>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</si>
  <si>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</si>
  <si>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</si>
  <si>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</si>
  <si>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</si>
  <si>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</si>
  <si>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</si>
  <si>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</si>
  <si>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</si>
  <si>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</si>
  <si>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</si>
  <si>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</si>
  <si>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</si>
  <si>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</si>
  <si>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</si>
  <si>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</si>
  <si>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</si>
  <si>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</si>
  <si>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</si>
  <si>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</si>
  <si>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</si>
  <si>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</si>
  <si>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</si>
  <si>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</si>
  <si>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</si>
  <si>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</si>
  <si>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</si>
  <si>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</si>
  <si>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</si>
  <si>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</si>
  <si>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</si>
  <si>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</si>
  <si>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</si>
  <si>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</si>
  <si>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</si>
  <si>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</si>
  <si>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</si>
  <si>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</si>
  <si>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</si>
  <si>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</si>
  <si>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</si>
  <si>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</si>
  <si>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</si>
  <si>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</si>
  <si>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</si>
  <si>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</si>
  <si>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</si>
  <si>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</si>
  <si>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</si>
  <si>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</si>
  <si>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</si>
  <si>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</si>
  <si>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</si>
  <si>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</si>
  <si>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</si>
  <si>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</si>
  <si>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</si>
  <si>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</si>
  <si>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</si>
  <si>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</si>
  <si>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</si>
  <si>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</si>
  <si>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</si>
  <si>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</si>
  <si>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</si>
  <si>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</si>
  <si>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</si>
  <si>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</si>
  <si>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</si>
  <si>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</si>
  <si>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</si>
  <si>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</si>
  <si>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</si>
  <si>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</si>
  <si>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</si>
  <si>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</si>
  <si>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</si>
  <si>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</si>
  <si>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</si>
  <si>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</si>
  <si>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</si>
  <si>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</si>
  <si>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</si>
  <si>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</si>
  <si>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</si>
  <si>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</si>
  <si>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</si>
  <si>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</si>
  <si>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</si>
  <si>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</si>
  <si>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</si>
  <si>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</si>
  <si>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</si>
  <si>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</si>
  <si>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</si>
  <si>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</si>
  <si>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</si>
  <si>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</si>
  <si>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</si>
  <si>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</si>
  <si>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</si>
  <si>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</si>
  <si>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</si>
  <si>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</si>
  <si>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</si>
  <si>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</si>
  <si>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</si>
  <si>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</si>
  <si>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</si>
  <si>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</si>
  <si>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</si>
  <si>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</si>
  <si>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</si>
  <si>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</si>
  <si>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</si>
  <si>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</si>
  <si>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</si>
  <si>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</si>
  <si>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</si>
  <si>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</si>
  <si>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</si>
  <si>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</si>
  <si>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</si>
  <si>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</si>
  <si>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</si>
  <si>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</si>
  <si>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</si>
  <si>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</si>
  <si>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</si>
  <si>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</si>
  <si>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</si>
  <si>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</si>
  <si>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</si>
  <si>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</si>
  <si>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</si>
  <si>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</si>
  <si>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</si>
  <si>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</si>
  <si>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</si>
  <si>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</si>
  <si>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</si>
  <si>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</si>
  <si>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</si>
  <si>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</si>
  <si>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</si>
  <si>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</si>
  <si>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</si>
  <si>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</si>
  <si>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</si>
  <si>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</si>
  <si>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</si>
  <si>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</si>
  <si>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</si>
  <si>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</si>
  <si>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</si>
  <si>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</si>
  <si>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</si>
  <si>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</si>
  <si>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</si>
  <si>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</si>
  <si>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</si>
  <si>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</si>
  <si>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</si>
  <si>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</si>
  <si>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</si>
  <si>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</si>
  <si>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</si>
  <si>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</si>
  <si>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</si>
  <si>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</si>
  <si>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</si>
  <si>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</si>
  <si>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</si>
  <si>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</si>
  <si>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</si>
  <si>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</si>
  <si>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</si>
  <si>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</si>
  <si>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</si>
  <si>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</si>
  <si>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</si>
  <si>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</si>
  <si>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</si>
  <si>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</si>
  <si>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</si>
  <si>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</si>
  <si>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</si>
  <si>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</si>
  <si>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</si>
  <si>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</si>
  <si>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</si>
  <si>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</si>
  <si>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</si>
  <si>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</si>
  <si>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</si>
  <si>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</si>
  <si>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</si>
  <si>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</si>
  <si>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</si>
  <si>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</si>
  <si>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</si>
  <si>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</si>
  <si>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</si>
  <si>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</si>
  <si>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</si>
  <si>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</si>
  <si>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</si>
  <si>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</si>
  <si>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</si>
  <si>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</si>
  <si>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</si>
  <si>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</si>
  <si>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</si>
  <si>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</si>
  <si>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</si>
  <si>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</si>
  <si>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</si>
  <si>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</si>
  <si>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</si>
  <si>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</si>
  <si>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</si>
  <si>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</si>
  <si>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</si>
  <si>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</si>
  <si>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</si>
  <si>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</si>
  <si>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</si>
  <si>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</si>
  <si>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</si>
  <si>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</si>
  <si>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</si>
  <si>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</si>
  <si>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</si>
  <si>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</si>
  <si>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</si>
  <si>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</si>
  <si>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</si>
  <si>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</si>
  <si>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</si>
  <si>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</si>
  <si>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</si>
  <si>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</si>
  <si>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</si>
  <si>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</si>
  <si>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</si>
  <si>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</si>
  <si>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</si>
  <si>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</si>
  <si>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</si>
  <si>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</si>
  <si>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</si>
  <si>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</si>
  <si>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</si>
  <si>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</si>
  <si>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</si>
  <si>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</si>
  <si>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</si>
  <si>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</si>
  <si>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</si>
  <si>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</si>
  <si>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</si>
  <si>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</si>
  <si>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</si>
  <si>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</si>
  <si>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</si>
  <si>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</si>
  <si>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</si>
  <si>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</si>
  <si>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</si>
  <si>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</si>
  <si>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</si>
  <si>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</si>
  <si>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</si>
  <si>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</si>
  <si>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</si>
  <si>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</si>
  <si>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</si>
  <si>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</si>
  <si>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</si>
  <si>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</si>
  <si>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</si>
  <si>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</si>
  <si>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</si>
  <si>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</si>
  <si>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</si>
  <si>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</si>
  <si>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</si>
  <si>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</si>
  <si>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</si>
  <si>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</si>
  <si>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</si>
  <si>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</si>
  <si>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</si>
  <si>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</si>
  <si>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</si>
  <si>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</si>
  <si>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</si>
  <si>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</si>
  <si>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</si>
  <si>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</si>
  <si>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</si>
  <si>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</si>
  <si>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</si>
  <si>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</si>
  <si>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</si>
  <si>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</si>
  <si>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</si>
  <si>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</si>
  <si>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</si>
  <si>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</si>
  <si>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</si>
  <si>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</si>
  <si>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</si>
  <si>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</si>
  <si>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</si>
  <si>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</si>
  <si>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</si>
  <si>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</si>
  <si>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</si>
  <si>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</si>
  <si>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</si>
  <si>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</si>
  <si>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</si>
  <si>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</si>
  <si>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</si>
  <si>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</si>
  <si>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</si>
  <si>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</si>
  <si>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</si>
  <si>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</si>
  <si>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</si>
  <si>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</si>
  <si>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</si>
  <si>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</si>
  <si>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</si>
  <si>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</si>
  <si>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</si>
  <si>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</si>
  <si>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</si>
  <si>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</si>
  <si>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</si>
  <si>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</si>
  <si>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</si>
  <si>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</si>
  <si>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</si>
  <si>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</si>
  <si>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</si>
  <si>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</si>
  <si>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</si>
  <si>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</si>
  <si>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</si>
  <si>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</si>
  <si>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</si>
  <si>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</si>
  <si>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</si>
  <si>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</si>
  <si>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</si>
  <si>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</si>
  <si>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</si>
  <si>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</si>
  <si>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</si>
  <si>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</si>
  <si>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</si>
  <si>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</si>
  <si>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</si>
  <si>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</si>
  <si>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</si>
  <si>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</si>
  <si>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</si>
  <si>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</si>
  <si>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</si>
  <si>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</si>
  <si>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</si>
  <si>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</si>
  <si>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</si>
  <si>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</si>
  <si>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</si>
  <si>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</si>
  <si>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</si>
  <si>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</si>
  <si>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</si>
  <si>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</si>
  <si>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</si>
  <si>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</si>
  <si>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</si>
  <si>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</si>
  <si>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</si>
  <si>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</si>
  <si>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</si>
  <si>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</si>
  <si>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</si>
  <si>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</si>
  <si>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</si>
  <si>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</si>
  <si>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</si>
  <si>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</si>
  <si>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</si>
  <si>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</si>
  <si>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</si>
  <si>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</si>
  <si>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</si>
  <si>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</si>
  <si>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</si>
  <si>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</si>
  <si>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</si>
  <si>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</si>
  <si>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</si>
  <si>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</si>
  <si>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</si>
  <si>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</si>
  <si>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</si>
  <si>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</si>
  <si>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</si>
  <si>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</si>
  <si>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</si>
  <si>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</si>
  <si>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</si>
  <si>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</si>
  <si>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</si>
  <si>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</si>
  <si>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</si>
  <si>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</si>
  <si>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</si>
  <si>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</si>
  <si>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</si>
  <si>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</si>
  <si>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</si>
  <si>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</si>
  <si>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</si>
  <si>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</si>
  <si>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</si>
  <si>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</si>
  <si>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</si>
  <si>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</si>
  <si>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</si>
  <si>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</si>
  <si>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</si>
  <si>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</si>
  <si>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</si>
  <si>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</si>
  <si>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</si>
  <si>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</si>
  <si>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</si>
  <si>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</si>
  <si>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</si>
  <si>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</si>
  <si>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</si>
  <si>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</si>
  <si>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</si>
  <si>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</si>
  <si>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</si>
  <si>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</si>
  <si>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</si>
  <si>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</si>
  <si>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</si>
  <si>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</si>
  <si>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</si>
  <si>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</si>
  <si>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</si>
  <si>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</si>
  <si>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</si>
  <si>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</si>
  <si>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</si>
  <si>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</si>
  <si>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</si>
  <si>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</si>
  <si>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</si>
  <si>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</si>
  <si>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</si>
  <si>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</si>
  <si>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</si>
  <si>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</si>
  <si>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</si>
  <si>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</si>
  <si>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</si>
  <si>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</si>
  <si>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</si>
  <si>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</si>
  <si>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</si>
  <si>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</si>
  <si>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</si>
  <si>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</si>
  <si>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</si>
  <si>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</si>
  <si>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</si>
  <si>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</si>
  <si>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</si>
  <si>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</si>
  <si>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</si>
  <si>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</si>
  <si>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</si>
  <si>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</si>
  <si>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</si>
  <si>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</si>
  <si>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</si>
  <si>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</si>
  <si>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</si>
  <si>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</si>
  <si>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</si>
  <si>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</si>
  <si>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</si>
  <si>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</si>
  <si>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</si>
  <si>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</si>
  <si>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</si>
  <si>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</si>
  <si>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</si>
  <si>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</si>
  <si>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</si>
  <si>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</si>
  <si>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</si>
  <si>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</si>
  <si>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</si>
  <si>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</si>
  <si>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</si>
  <si>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</si>
  <si>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</si>
  <si>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</si>
  <si>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</si>
  <si>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</si>
  <si>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</si>
  <si>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</si>
  <si>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</si>
  <si>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</si>
  <si>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</si>
  <si>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</si>
  <si>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</si>
  <si>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</si>
  <si>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</si>
  <si>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</si>
  <si>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</si>
  <si>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</si>
  <si>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</si>
  <si>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</si>
  <si>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</si>
  <si>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</si>
  <si>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</si>
  <si>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</si>
  <si>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</si>
  <si>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</si>
  <si>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</si>
  <si>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</si>
  <si>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</si>
  <si>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</si>
  <si>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</si>
  <si>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</si>
  <si>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</si>
  <si>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</si>
  <si>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</si>
  <si>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</si>
  <si>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</si>
  <si>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</si>
  <si>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</si>
  <si>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</si>
  <si>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</si>
  <si>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</si>
  <si>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</si>
  <si>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</si>
  <si>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</si>
  <si>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</si>
  <si>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</si>
  <si>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</si>
  <si>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</si>
  <si>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</si>
  <si>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</si>
  <si>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</si>
  <si>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</si>
  <si>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</si>
  <si>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</si>
  <si>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</si>
  <si>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</si>
  <si>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</si>
  <si>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</si>
  <si>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</si>
  <si>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</si>
  <si>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</si>
  <si>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</si>
  <si>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</si>
  <si>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</si>
  <si>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</si>
  <si>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</si>
  <si>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</si>
  <si>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</si>
  <si>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</si>
  <si>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</si>
  <si>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</si>
  <si>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</si>
  <si>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</si>
  <si>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</si>
  <si>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</si>
  <si>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</si>
  <si>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</si>
  <si>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</si>
  <si>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</si>
  <si>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</si>
  <si>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</si>
  <si>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</si>
  <si>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</si>
  <si>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</si>
  <si>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</si>
  <si>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</si>
  <si>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</si>
  <si>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</si>
  <si>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</si>
  <si>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</si>
  <si>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</si>
  <si>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</si>
  <si>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</si>
  <si>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</si>
  <si>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</si>
  <si>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</si>
  <si>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</si>
  <si>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</si>
  <si>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</si>
  <si>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</si>
  <si>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</si>
  <si>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</si>
  <si>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</si>
  <si>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</si>
  <si>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</si>
  <si>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</si>
  <si>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</si>
  <si>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</si>
  <si>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</si>
  <si>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</si>
  <si>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</si>
  <si>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</si>
  <si>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</si>
  <si>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</si>
  <si>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</si>
  <si>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</si>
  <si>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</si>
  <si>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</si>
  <si>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</si>
  <si>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</si>
  <si>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</si>
  <si>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</si>
  <si>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</si>
  <si>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</si>
  <si>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</si>
  <si>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</si>
  <si>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</si>
  <si>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</si>
  <si>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</si>
  <si>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</si>
  <si>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</si>
  <si>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</si>
  <si>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</si>
  <si>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</si>
  <si>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</si>
  <si>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</si>
  <si>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</si>
  <si>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</si>
  <si>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</si>
  <si>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</si>
  <si>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</si>
  <si>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</si>
  <si>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</si>
  <si>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</si>
  <si>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</si>
  <si>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</si>
  <si>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</si>
  <si>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</si>
  <si>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</si>
  <si>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</si>
  <si>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</si>
  <si>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</si>
  <si>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</si>
  <si>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</si>
  <si>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</si>
  <si>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</si>
  <si>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</si>
  <si>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</si>
  <si>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</si>
  <si>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</si>
  <si>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</si>
  <si>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</si>
  <si>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</si>
  <si>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</si>
  <si>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</si>
  <si>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</si>
  <si>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</si>
  <si>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</si>
  <si>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</si>
  <si>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</si>
  <si>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</si>
  <si>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</si>
  <si>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</si>
  <si>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</si>
  <si>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</si>
  <si>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</si>
  <si>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</si>
  <si>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</si>
  <si>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</si>
  <si>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</si>
  <si>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</si>
  <si>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</si>
  <si>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</si>
  <si>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</si>
  <si>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</si>
  <si>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</si>
  <si>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</si>
  <si>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</si>
  <si>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</si>
  <si>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</si>
  <si>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</si>
  <si>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</si>
  <si>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</si>
  <si>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</si>
  <si>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</si>
  <si>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</si>
  <si>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</si>
  <si>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</si>
  <si>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</si>
  <si>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</si>
  <si>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</si>
  <si>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</si>
  <si>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</si>
  <si>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</si>
  <si>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</si>
  <si>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</si>
  <si>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</si>
  <si>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</si>
  <si>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</si>
  <si>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</si>
  <si>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</si>
  <si>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</si>
  <si>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</si>
  <si>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</si>
  <si>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</si>
  <si>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</si>
  <si>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</si>
  <si>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</si>
  <si>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</si>
  <si>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</si>
  <si>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</si>
  <si>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</si>
  <si>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</si>
  <si>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</si>
  <si>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</si>
  <si>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</si>
  <si>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</si>
  <si>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</si>
  <si>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</si>
  <si>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</si>
  <si>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</si>
  <si>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</si>
  <si>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</si>
  <si>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</si>
  <si>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</si>
  <si>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</si>
  <si>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</si>
  <si>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</si>
  <si>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</si>
  <si>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</si>
  <si>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</si>
  <si>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</si>
  <si>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</si>
  <si>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</si>
  <si>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</si>
  <si>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</si>
  <si>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</si>
  <si>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</si>
  <si>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</si>
  <si>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</si>
  <si>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</si>
  <si>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</si>
  <si>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</si>
  <si>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</si>
  <si>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</si>
  <si>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</si>
  <si>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</si>
  <si>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</si>
  <si>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</si>
  <si>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</si>
  <si>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</si>
  <si>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</si>
  <si>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</si>
  <si>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</si>
  <si>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</si>
  <si>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</si>
  <si>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</si>
  <si>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</si>
  <si>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</si>
  <si>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</si>
  <si>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</si>
  <si>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</si>
  <si>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</si>
  <si>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</si>
  <si>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</si>
  <si>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</si>
  <si>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</si>
  <si>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</si>
  <si>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</si>
  <si>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</si>
  <si>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</si>
  <si>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</si>
  <si>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</si>
  <si>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</si>
  <si>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</si>
  <si>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</si>
  <si>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</si>
  <si>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</si>
  <si>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</si>
  <si>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</si>
  <si>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</si>
  <si>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</si>
  <si>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</si>
  <si>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</si>
  <si>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</si>
  <si>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</si>
  <si>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</si>
  <si>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</si>
  <si>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</si>
  <si>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</si>
  <si>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</si>
  <si>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</si>
  <si>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</si>
  <si>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</si>
  <si>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</si>
  <si>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</si>
  <si>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</si>
  <si>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</si>
  <si>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</si>
  <si>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</si>
  <si>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</si>
  <si>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</si>
  <si>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</si>
  <si>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</si>
  <si>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</si>
  <si>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</si>
  <si>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</si>
  <si>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</si>
  <si>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</si>
  <si>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</si>
  <si>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</si>
  <si>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</si>
  <si>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</si>
  <si>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</si>
  <si>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</si>
  <si>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</si>
  <si>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</si>
  <si>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</si>
  <si>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</si>
  <si>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</si>
  <si>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</si>
  <si>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</si>
  <si>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</si>
  <si>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</si>
  <si>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</si>
  <si>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</si>
  <si>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</si>
  <si>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</si>
  <si>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</si>
  <si>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</si>
  <si>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</si>
  <si>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</si>
  <si>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</si>
  <si>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</si>
  <si>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</si>
  <si>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</si>
  <si>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</si>
  <si>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</si>
  <si>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</si>
  <si>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</si>
  <si>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</si>
  <si>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</si>
  <si>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</si>
  <si>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</si>
  <si>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</si>
  <si>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</si>
  <si>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</si>
  <si>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</si>
  <si>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</si>
  <si>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</si>
  <si>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</si>
  <si>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</si>
  <si>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</si>
  <si>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</si>
  <si>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</si>
  <si>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</si>
  <si>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</si>
  <si>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</si>
  <si>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</si>
  <si>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</si>
  <si>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</si>
  <si>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</si>
  <si>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</si>
  <si>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</si>
  <si>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</si>
  <si>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</si>
  <si>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</si>
  <si>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</si>
  <si>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</si>
  <si>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</si>
  <si>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</si>
  <si>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</si>
  <si>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</si>
  <si>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</si>
  <si>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</si>
  <si>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</si>
  <si>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</si>
  <si>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</si>
  <si>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</si>
  <si>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</si>
  <si>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</si>
  <si>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</si>
  <si>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</si>
  <si>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</si>
  <si>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</si>
  <si>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</si>
  <si>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</si>
  <si>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</si>
  <si>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</si>
  <si>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</si>
  <si>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</si>
  <si>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</si>
  <si>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</si>
  <si>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</si>
  <si>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</si>
  <si>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</si>
  <si>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</si>
  <si>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</si>
  <si>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</si>
  <si>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</si>
  <si>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</si>
  <si>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</si>
  <si>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</si>
  <si>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</si>
  <si>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</si>
  <si>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</si>
  <si>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</si>
  <si>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</si>
  <si>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</si>
  <si>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</si>
  <si>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</si>
  <si>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</si>
  <si>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</si>
  <si>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</si>
  <si>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</si>
  <si>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</si>
  <si>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</si>
  <si>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</si>
  <si>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</si>
  <si>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</si>
  <si>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</si>
  <si>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</si>
  <si>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</si>
  <si>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</si>
  <si>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</si>
  <si>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</si>
  <si>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</si>
  <si>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</si>
  <si>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</si>
  <si>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</si>
  <si>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</si>
  <si>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</si>
  <si>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</si>
  <si>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</si>
  <si>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</si>
  <si>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</si>
  <si>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</si>
  <si>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</si>
  <si>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</si>
  <si>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</si>
  <si>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</si>
  <si>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</si>
  <si>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</si>
  <si>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</si>
  <si>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</si>
  <si>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</si>
  <si>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</si>
  <si>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</si>
  <si>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</si>
  <si>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</si>
  <si>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</si>
  <si>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</si>
  <si>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</si>
  <si>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</si>
  <si>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</si>
  <si>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</si>
  <si>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</si>
  <si>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</si>
  <si>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</si>
  <si>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</si>
  <si>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</si>
  <si>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</si>
  <si>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</si>
  <si>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</si>
  <si>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</si>
  <si>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</si>
  <si>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</si>
  <si>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</si>
  <si>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</si>
  <si>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</si>
  <si>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</si>
  <si>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</si>
  <si>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</si>
  <si>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</si>
  <si>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</si>
  <si>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</si>
  <si>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</si>
  <si>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</si>
  <si>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</si>
  <si>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</si>
  <si>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</si>
  <si>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</si>
  <si>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</si>
  <si>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</si>
  <si>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</si>
  <si>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</si>
  <si>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</si>
  <si>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</si>
  <si>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</si>
  <si>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</si>
  <si>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</si>
  <si>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</si>
  <si>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</si>
  <si>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</si>
  <si>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</si>
  <si>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</si>
  <si>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</si>
  <si>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</si>
  <si>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</si>
  <si>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</si>
  <si>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</si>
  <si>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</si>
  <si>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</si>
  <si>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</si>
  <si>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</si>
  <si>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</si>
  <si>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</si>
  <si>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</si>
  <si>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</si>
  <si>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</si>
  <si>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</si>
  <si>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</si>
  <si>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</si>
  <si>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</si>
  <si>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</si>
  <si>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</si>
  <si>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</si>
  <si>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</si>
  <si>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</si>
  <si>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</si>
  <si>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</si>
  <si>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</si>
  <si>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</si>
  <si>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</si>
  <si>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</si>
  <si>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</si>
  <si>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</si>
  <si>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</si>
  <si>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</si>
  <si>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</si>
  <si>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</si>
  <si>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</si>
  <si>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</si>
  <si>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</si>
  <si>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</si>
  <si>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</si>
  <si>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</si>
  <si>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</si>
  <si>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</si>
  <si>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</si>
  <si>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</si>
  <si>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</si>
  <si>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</si>
  <si>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</si>
  <si>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</si>
  <si>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</si>
  <si>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</si>
  <si>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</si>
  <si>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</si>
  <si>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</si>
  <si>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</si>
  <si>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</si>
  <si>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</si>
  <si>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</si>
  <si>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</si>
  <si>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</si>
  <si>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</si>
  <si>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</si>
  <si>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</si>
  <si>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</si>
  <si>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</si>
  <si>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</si>
  <si>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</si>
  <si>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</si>
  <si>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</si>
  <si>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</si>
  <si>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</si>
  <si>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</si>
  <si>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</si>
  <si>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</si>
  <si>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</si>
  <si>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</si>
  <si>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</si>
  <si>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</si>
  <si>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</si>
  <si>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</si>
  <si>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</si>
  <si>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</si>
  <si>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</si>
  <si>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</si>
  <si>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</si>
  <si>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</si>
  <si>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</si>
  <si>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</si>
  <si>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</si>
  <si>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</si>
  <si>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</si>
  <si>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</si>
  <si>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</si>
  <si>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</si>
  <si>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</si>
  <si>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</si>
  <si>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</si>
  <si>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</si>
  <si>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</si>
  <si>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</si>
  <si>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</si>
  <si>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</si>
  <si>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</si>
  <si>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</si>
  <si>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</si>
  <si>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</si>
  <si>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</si>
  <si>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</si>
  <si>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</si>
  <si>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</si>
  <si>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</si>
  <si>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</si>
  <si>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</si>
  <si>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</si>
  <si>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</si>
  <si>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</si>
  <si>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</si>
  <si>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</si>
  <si>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</si>
  <si>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</si>
  <si>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</si>
  <si>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</si>
  <si>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</si>
  <si>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</si>
  <si>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</si>
  <si>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</si>
  <si>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</si>
  <si>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</si>
  <si>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</si>
  <si>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</si>
  <si>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</si>
  <si>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</si>
  <si>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</si>
  <si>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</si>
  <si>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</si>
  <si>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</si>
  <si>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</si>
  <si>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</si>
  <si>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</si>
  <si>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</si>
  <si>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</si>
  <si>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</si>
  <si>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</si>
  <si>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</si>
  <si>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</si>
  <si>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</si>
  <si>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</si>
  <si>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</si>
  <si>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</si>
  <si>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</si>
  <si>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</si>
  <si>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</si>
  <si>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</si>
  <si>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</si>
  <si>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</si>
  <si>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</si>
  <si>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</si>
  <si>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</si>
  <si>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</si>
  <si>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</si>
  <si>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</si>
  <si>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</si>
  <si>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</si>
  <si>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</si>
  <si>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</si>
  <si>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</si>
  <si>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</si>
  <si>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</si>
  <si>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</si>
  <si>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</si>
  <si>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</si>
  <si>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</si>
  <si>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</si>
  <si>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</si>
  <si>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</si>
  <si>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</si>
  <si>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</si>
  <si>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</si>
  <si>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</si>
  <si>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</si>
  <si>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</si>
  <si>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</si>
  <si>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</si>
  <si>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</si>
  <si>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</si>
  <si>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</si>
  <si>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</si>
  <si>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</si>
  <si>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</si>
  <si>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</si>
  <si>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</si>
  <si>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</si>
  <si>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</si>
  <si>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</si>
  <si>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</si>
  <si>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</si>
  <si>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</si>
  <si>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</si>
  <si>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</si>
  <si>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</si>
  <si>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</si>
  <si>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</si>
  <si>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</si>
  <si>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</si>
  <si>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</si>
  <si>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</si>
  <si>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</si>
  <si>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</si>
  <si>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</si>
  <si>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</si>
  <si>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</si>
  <si>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</si>
  <si>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</si>
  <si>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</si>
  <si>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</si>
  <si>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</si>
  <si>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</si>
  <si>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</si>
  <si>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</si>
  <si>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</si>
  <si>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</si>
  <si>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</si>
  <si>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</si>
  <si>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</si>
  <si>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</si>
  <si>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</si>
  <si>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</si>
  <si>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</si>
  <si>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</si>
  <si>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</si>
  <si>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</si>
  <si>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</si>
  <si>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</si>
  <si>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</si>
  <si>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</si>
  <si>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</si>
  <si>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</si>
  <si>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</si>
  <si>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</si>
  <si>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</si>
  <si>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</si>
  <si>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</si>
  <si>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</si>
  <si>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</si>
  <si>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</si>
  <si>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</si>
  <si>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</si>
  <si>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</si>
  <si>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</si>
  <si>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</si>
  <si>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</si>
  <si>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</si>
  <si>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</si>
  <si>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</si>
  <si>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</si>
  <si>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</si>
  <si>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</si>
  <si>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</si>
  <si>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</si>
  <si>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</si>
  <si>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</si>
  <si>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</si>
  <si>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</si>
  <si>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</si>
  <si>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</si>
  <si>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</si>
  <si>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</si>
  <si>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</si>
  <si>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</si>
  <si>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</si>
  <si>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</si>
  <si>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</si>
  <si>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</si>
  <si>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</si>
  <si>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</si>
  <si>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</si>
  <si>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</si>
  <si>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</si>
  <si>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</si>
  <si>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</si>
  <si>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</si>
  <si>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</si>
  <si>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</si>
  <si>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</si>
  <si>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</si>
  <si>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</si>
  <si>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</si>
  <si>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</si>
  <si>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</si>
  <si>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</si>
  <si>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</si>
  <si>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</si>
  <si>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</si>
  <si>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</si>
  <si>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</si>
  <si>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</si>
  <si>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</si>
  <si>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</si>
  <si>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</si>
  <si>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</si>
  <si>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</si>
  <si>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</si>
  <si>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</si>
  <si>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</si>
  <si>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</si>
  <si>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</si>
  <si>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</si>
  <si>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</si>
  <si>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</si>
  <si>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</si>
  <si>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</si>
  <si>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</si>
  <si>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</si>
  <si>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</si>
  <si>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</si>
  <si>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</si>
  <si>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</si>
  <si>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</si>
  <si>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</si>
  <si>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</si>
  <si>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</si>
  <si>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</si>
  <si>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</si>
  <si>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</si>
  <si>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</si>
  <si>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</si>
  <si>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</si>
  <si>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</si>
  <si>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</si>
  <si>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</si>
  <si>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</si>
  <si>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</si>
  <si>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</si>
  <si>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</si>
  <si>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</si>
  <si>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</si>
  <si>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</si>
  <si>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</si>
  <si>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</si>
  <si>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</si>
  <si>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</si>
  <si>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</si>
  <si>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</si>
  <si>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</si>
  <si>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</si>
  <si>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</si>
  <si>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</si>
  <si>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</si>
  <si>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</si>
  <si>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</si>
  <si>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</si>
  <si>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</si>
  <si>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</si>
  <si>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</si>
  <si>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</si>
  <si>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</si>
  <si>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</si>
  <si>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</si>
  <si>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</si>
  <si>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</si>
  <si>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</si>
  <si>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</si>
  <si>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</si>
  <si>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</si>
  <si>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</si>
  <si>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</si>
  <si>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</si>
  <si>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</si>
  <si>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</si>
  <si>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</si>
  <si>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</si>
  <si>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</si>
  <si>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</si>
  <si>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</si>
  <si>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</si>
  <si>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</si>
  <si>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</si>
  <si>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</si>
  <si>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</si>
  <si>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</si>
  <si>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</si>
  <si>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</si>
  <si>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</si>
  <si>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</si>
  <si>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</si>
  <si>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</si>
  <si>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</si>
  <si>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</si>
  <si>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</si>
  <si>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</si>
  <si>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</si>
  <si>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</si>
  <si>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</si>
  <si>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</si>
  <si>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</si>
  <si>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</si>
  <si>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</si>
  <si>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</si>
  <si>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</si>
  <si>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</si>
  <si>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</si>
  <si>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</si>
  <si>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</si>
  <si>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</si>
  <si>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</si>
  <si>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</si>
  <si>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</si>
  <si>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</si>
  <si>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</si>
  <si>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</si>
  <si>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</si>
  <si>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</si>
  <si>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</si>
  <si>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</si>
  <si>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</si>
  <si>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</si>
  <si>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</si>
  <si>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</si>
  <si>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</si>
  <si>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</si>
  <si>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</si>
  <si>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</si>
  <si>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</si>
  <si>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</si>
  <si>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</si>
  <si>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</si>
  <si>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</si>
  <si>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</si>
  <si>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</si>
  <si>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</si>
  <si>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</si>
  <si>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</si>
  <si>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</si>
  <si>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</si>
  <si>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</si>
  <si>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</si>
  <si>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</si>
  <si>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</si>
  <si>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</si>
  <si>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</si>
  <si>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</si>
  <si>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</si>
  <si>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</si>
  <si>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</si>
  <si>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</si>
  <si>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</si>
  <si>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</si>
  <si>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</si>
  <si>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</si>
  <si>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</si>
  <si>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</si>
  <si>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</si>
  <si>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</si>
  <si>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</si>
  <si>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</si>
  <si>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</si>
  <si>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</si>
  <si>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</si>
  <si>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</si>
  <si>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</si>
  <si>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</si>
  <si>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</si>
  <si>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</si>
  <si>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</si>
  <si>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</si>
  <si>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</si>
  <si>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</si>
  <si>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</si>
  <si>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</si>
  <si>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</si>
  <si>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</si>
  <si>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</si>
  <si>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</si>
  <si>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</si>
  <si>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</si>
  <si>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</si>
  <si>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</si>
  <si>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</si>
  <si>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</si>
  <si>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</si>
  <si>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</si>
  <si>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</si>
  <si>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</si>
  <si>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</si>
  <si>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</si>
  <si>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</si>
  <si>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</si>
  <si>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</si>
  <si>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</si>
  <si>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</si>
  <si>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</si>
  <si>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</si>
  <si>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</si>
  <si>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</si>
  <si>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</si>
  <si>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</si>
  <si>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</si>
  <si>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</si>
  <si>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</si>
  <si>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</si>
  <si>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</si>
  <si>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</si>
  <si>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</si>
  <si>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</si>
  <si>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</si>
  <si>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</si>
  <si>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</si>
  <si>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</si>
  <si>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</si>
  <si>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</si>
  <si>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</si>
  <si>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</si>
  <si>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</si>
  <si>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</si>
  <si>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</si>
  <si>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</si>
  <si>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</si>
  <si>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</si>
  <si>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</si>
  <si>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</si>
  <si>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</si>
  <si>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</si>
  <si>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</si>
  <si>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</si>
  <si>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</si>
  <si>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</si>
  <si>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</si>
  <si>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</si>
  <si>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</si>
  <si>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</si>
  <si>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</si>
  <si>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</si>
  <si>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</si>
  <si>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</si>
  <si>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</si>
  <si>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</si>
  <si>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</si>
  <si>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</si>
  <si>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</si>
  <si>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</si>
  <si>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</si>
  <si>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</si>
  <si>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</si>
  <si>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</si>
  <si>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</si>
  <si>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</si>
  <si>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</si>
  <si>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</si>
  <si>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</si>
  <si>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</si>
  <si>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</si>
  <si>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</si>
  <si>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</si>
  <si>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</si>
  <si>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</si>
  <si>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</si>
  <si>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</si>
  <si>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</si>
  <si>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</si>
  <si>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</si>
  <si>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</si>
  <si>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</si>
  <si>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</si>
  <si>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</si>
  <si>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</si>
  <si>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</si>
  <si>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</si>
  <si>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</si>
  <si>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</si>
  <si>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</si>
  <si>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</si>
  <si>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</si>
  <si>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</si>
  <si>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</si>
  <si>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</si>
  <si>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</si>
  <si>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</si>
  <si>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</si>
  <si>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</si>
  <si>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</si>
  <si>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</si>
  <si>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</si>
  <si>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</si>
  <si>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</si>
  <si>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</si>
  <si>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</si>
  <si>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</si>
  <si>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</si>
  <si>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</si>
  <si>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</si>
  <si>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</si>
  <si>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</si>
  <si>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</si>
  <si>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</si>
  <si>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</si>
  <si>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</si>
  <si>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</si>
  <si>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</si>
  <si>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</si>
  <si>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</si>
  <si>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</si>
  <si>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</si>
  <si>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</si>
  <si>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</si>
  <si>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</si>
  <si>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</si>
  <si>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</si>
  <si>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</si>
  <si>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</si>
  <si>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</si>
  <si>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</si>
  <si>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</si>
  <si>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</si>
  <si>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</si>
  <si>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</si>
  <si>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</si>
  <si>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</si>
  <si>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</si>
  <si>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</si>
  <si>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</si>
  <si>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</si>
  <si>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</si>
  <si>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</si>
  <si>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</si>
  <si>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</si>
  <si>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</si>
  <si>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</si>
  <si>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</si>
  <si>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</si>
  <si>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</si>
  <si>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</si>
  <si>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</si>
  <si>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</si>
  <si>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</si>
  <si>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</si>
  <si>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</si>
  <si>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</si>
  <si>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</si>
  <si>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</si>
  <si>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</si>
  <si>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</si>
  <si>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</si>
  <si>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</si>
  <si>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</si>
  <si>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</si>
  <si>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</si>
  <si>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</si>
  <si>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</si>
  <si>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</si>
  <si>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</si>
  <si>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</si>
  <si>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</si>
  <si>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</si>
  <si>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</si>
  <si>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</si>
  <si>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</si>
  <si>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</si>
  <si>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</si>
  <si>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</si>
  <si>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</si>
  <si>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</si>
  <si>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</si>
  <si>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</si>
  <si>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</si>
  <si>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</si>
  <si>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</si>
  <si>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</si>
  <si>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</si>
  <si>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</si>
  <si>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</si>
  <si>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</si>
  <si>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</si>
  <si>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</si>
  <si>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</si>
  <si>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</si>
  <si>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</si>
  <si>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</si>
  <si>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</si>
  <si>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</si>
  <si>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</si>
  <si>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</si>
  <si>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</si>
  <si>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</si>
  <si>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</si>
  <si>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</si>
  <si>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</si>
  <si>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</si>
  <si>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</si>
  <si>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</si>
  <si>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</si>
  <si>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</si>
  <si>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</si>
  <si>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</si>
  <si>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</si>
  <si>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</si>
  <si>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</si>
  <si>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</si>
  <si>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</si>
  <si>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</si>
  <si>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</si>
  <si>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</si>
  <si>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</si>
  <si>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</si>
  <si>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</si>
  <si>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</si>
  <si>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</si>
  <si>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</si>
  <si>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</si>
  <si>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</si>
  <si>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</si>
  <si>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</si>
  <si>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</si>
  <si>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</si>
  <si>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</si>
  <si>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</si>
  <si>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</si>
  <si>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</si>
  <si>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</si>
  <si>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</si>
  <si>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</si>
  <si>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</si>
  <si>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</si>
  <si>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</si>
  <si>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</si>
  <si>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</si>
  <si>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</si>
  <si>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</si>
  <si>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</si>
  <si>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</si>
  <si>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</si>
  <si>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</si>
  <si>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</si>
  <si>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</si>
  <si>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</si>
  <si>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</si>
  <si>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</si>
  <si>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</si>
  <si>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</si>
  <si>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</si>
  <si>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</si>
  <si>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</si>
  <si>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</si>
  <si>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</si>
  <si>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</si>
  <si>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</si>
  <si>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</si>
  <si>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</si>
  <si>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</si>
  <si>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</si>
  <si>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</si>
  <si>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</si>
  <si>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</si>
  <si>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</si>
  <si>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</si>
  <si>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</si>
  <si>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</si>
  <si>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</si>
  <si>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</si>
  <si>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</si>
  <si>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</si>
  <si>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</si>
  <si>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</si>
  <si>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</si>
  <si>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</si>
  <si>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</si>
  <si>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</si>
  <si>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</si>
  <si>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</si>
  <si>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</si>
  <si>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</si>
  <si>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</si>
  <si>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</si>
  <si>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</si>
  <si>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</si>
  <si>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</si>
  <si>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</si>
  <si>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</si>
  <si>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</si>
  <si>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</si>
  <si>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</si>
  <si>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</si>
  <si>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</si>
  <si>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</si>
  <si>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</si>
  <si>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</si>
  <si>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</si>
  <si>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</si>
  <si>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</si>
  <si>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</si>
  <si>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</si>
  <si>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</si>
  <si>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</si>
  <si>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</si>
  <si>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</si>
  <si>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</si>
  <si>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</si>
  <si>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</si>
  <si>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</si>
  <si>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</si>
  <si>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</si>
  <si>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</si>
  <si>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</si>
  <si>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</si>
  <si>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</si>
  <si>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</si>
  <si>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</si>
  <si>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</si>
  <si>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</si>
  <si>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</si>
  <si>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</si>
  <si>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</si>
  <si>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</si>
  <si>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</si>
  <si>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</si>
  <si>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</si>
  <si>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</si>
  <si>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</si>
  <si>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</si>
  <si>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</si>
  <si>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</si>
  <si>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</si>
  <si>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</si>
  <si>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</si>
  <si>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</si>
  <si>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</si>
  <si>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</si>
  <si>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</si>
  <si>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</si>
  <si>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</si>
  <si>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</si>
  <si>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</si>
  <si>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</si>
  <si>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</si>
  <si>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</si>
  <si>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</si>
  <si>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</si>
  <si>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</si>
  <si>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</si>
  <si>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</si>
  <si>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</si>
  <si>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</si>
  <si>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</si>
  <si>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</si>
  <si>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</si>
  <si>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</si>
  <si>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</si>
  <si>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</si>
  <si>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</si>
  <si>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</si>
  <si>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</si>
  <si>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</si>
  <si>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</si>
  <si>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</si>
  <si>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</si>
  <si>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</si>
  <si>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</si>
  <si>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</si>
  <si>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</si>
  <si>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</si>
  <si>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</si>
  <si>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</si>
  <si>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</si>
  <si>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</si>
  <si>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</si>
  <si>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</si>
  <si>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</si>
  <si>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</si>
  <si>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</si>
  <si>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</si>
  <si>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</si>
  <si>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</si>
  <si>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</si>
  <si>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</si>
  <si>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</si>
  <si>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</si>
  <si>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</si>
  <si>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</si>
  <si>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</si>
  <si>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</si>
  <si>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</si>
  <si>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</si>
  <si>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</si>
  <si>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</si>
  <si>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</si>
  <si>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</si>
  <si>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</si>
  <si>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</si>
  <si>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</si>
  <si>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</si>
  <si>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</si>
  <si>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</si>
  <si>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</si>
  <si>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</si>
  <si>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</si>
  <si>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</si>
  <si>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</si>
  <si>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</si>
  <si>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</si>
  <si>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</si>
  <si>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</si>
  <si>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</si>
  <si>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</si>
  <si>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</si>
  <si>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</si>
  <si>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</si>
  <si>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</si>
  <si>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</si>
  <si>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</si>
  <si>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</si>
  <si>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</si>
  <si>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</si>
  <si>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</si>
  <si>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</si>
  <si>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</si>
  <si>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</si>
  <si>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</si>
  <si>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</si>
  <si>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</si>
  <si>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</si>
  <si>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</si>
  <si>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</si>
  <si>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</si>
  <si>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</si>
  <si>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</si>
  <si>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</si>
  <si>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</si>
  <si>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</si>
  <si>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</si>
  <si>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</si>
  <si>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</si>
  <si>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</si>
  <si>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</si>
  <si>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</si>
  <si>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</si>
  <si>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</si>
  <si>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</si>
  <si>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</si>
  <si>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</si>
  <si>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</si>
  <si>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</si>
  <si>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</si>
  <si>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</si>
  <si>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</si>
  <si>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</si>
  <si>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</si>
  <si>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</si>
  <si>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</si>
  <si>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</si>
  <si>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</si>
  <si>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</si>
  <si>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</si>
  <si>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</si>
  <si>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</si>
  <si>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</si>
  <si>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</si>
  <si>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</si>
  <si>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</si>
  <si>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</si>
  <si>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</si>
  <si>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</si>
  <si>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</si>
  <si>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</si>
  <si>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</si>
  <si>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</si>
  <si>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</si>
  <si>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</si>
  <si>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</si>
  <si>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</si>
  <si>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</si>
  <si>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</si>
  <si>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</si>
  <si>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</si>
  <si>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</si>
  <si>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</si>
  <si>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</si>
  <si>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</si>
  <si>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</si>
  <si>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</si>
  <si>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</si>
  <si>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</si>
  <si>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</si>
  <si>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</si>
  <si>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</si>
  <si>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</si>
  <si>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</si>
  <si>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</si>
  <si>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</si>
  <si>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</si>
  <si>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</si>
  <si>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</si>
  <si>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</si>
  <si>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</si>
  <si>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</si>
  <si>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</si>
  <si>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</si>
  <si>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</si>
  <si>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</si>
  <si>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</si>
  <si>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</si>
  <si>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</si>
  <si>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</si>
  <si>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</si>
  <si>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</si>
  <si>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</si>
  <si>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</si>
  <si>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</si>
  <si>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</si>
  <si>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</si>
  <si>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</si>
  <si>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</si>
  <si>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</si>
  <si>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</si>
  <si>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</si>
  <si>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</si>
  <si>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</si>
  <si>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</si>
  <si>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</si>
  <si>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</si>
  <si>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</si>
  <si>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</si>
  <si>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</si>
  <si>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</si>
  <si>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</si>
  <si>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</si>
  <si>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</si>
  <si>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</si>
  <si>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</si>
  <si>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</si>
  <si>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</si>
  <si>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</si>
  <si>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</si>
  <si>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</si>
  <si>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</si>
  <si>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</si>
  <si>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</si>
  <si>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</si>
  <si>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</si>
  <si>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</si>
  <si>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</si>
  <si>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</si>
  <si>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</si>
  <si>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</si>
  <si>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</si>
  <si>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</si>
  <si>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</si>
  <si>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</si>
  <si>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</si>
  <si>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</si>
  <si>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</si>
  <si>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</si>
  <si>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</si>
  <si>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</si>
  <si>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</si>
  <si>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</si>
  <si>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</si>
  <si>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</si>
  <si>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</si>
  <si>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</si>
  <si>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</si>
  <si>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</si>
  <si>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</si>
  <si>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</si>
  <si>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</si>
  <si>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</si>
  <si>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</si>
  <si>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</si>
  <si>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</si>
  <si>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</si>
  <si>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</si>
  <si>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</si>
  <si>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</si>
  <si>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</si>
  <si>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</si>
  <si>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</si>
  <si>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</si>
  <si>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</si>
  <si>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</si>
  <si>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</si>
  <si>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</si>
  <si>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</si>
  <si>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</si>
  <si>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</si>
  <si>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</si>
  <si>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</si>
  <si>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</si>
  <si>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</si>
  <si>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</si>
  <si>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</si>
  <si>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</si>
  <si>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</si>
  <si>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</si>
  <si>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</si>
  <si>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</si>
  <si>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</si>
  <si>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</si>
  <si>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</si>
  <si>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</si>
  <si>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</si>
  <si>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</si>
  <si>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</si>
  <si>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</si>
  <si>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</si>
  <si>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</si>
  <si>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</si>
  <si>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</si>
  <si>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</si>
  <si>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</si>
  <si>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</si>
  <si>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</si>
  <si>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</si>
  <si>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</si>
  <si>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</si>
  <si>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</si>
  <si>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</si>
  <si>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</si>
  <si>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</si>
  <si>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</si>
  <si>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</si>
  <si>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</si>
  <si>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</si>
  <si>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</si>
  <si>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</si>
  <si>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</si>
  <si>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</si>
  <si>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</si>
  <si>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</si>
  <si>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</si>
  <si>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</si>
  <si>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</si>
  <si>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</si>
  <si>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</si>
  <si>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</si>
  <si>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</si>
  <si>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</si>
  <si>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</si>
  <si>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</si>
  <si>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</si>
  <si>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</si>
  <si>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</si>
  <si>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</si>
  <si>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</si>
  <si>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</si>
  <si>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</si>
  <si>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</si>
  <si>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</si>
  <si>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</si>
  <si>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</si>
  <si>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</si>
  <si>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</si>
  <si>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</si>
  <si>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</si>
  <si>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</si>
  <si>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</si>
  <si>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</si>
  <si>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</si>
  <si>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</si>
  <si>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</si>
  <si>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</si>
  <si>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</si>
  <si>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</si>
  <si>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</si>
  <si>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</si>
  <si>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</si>
  <si>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</si>
  <si>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</si>
  <si>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</si>
  <si>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</si>
  <si>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</si>
  <si>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</si>
  <si>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</si>
  <si>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</si>
  <si>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</si>
  <si>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</si>
  <si>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</si>
  <si>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</si>
  <si>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</si>
  <si>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</si>
  <si>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</si>
  <si>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</si>
  <si>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</si>
  <si>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</si>
  <si>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</si>
  <si>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</si>
  <si>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</si>
  <si>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</si>
  <si>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</si>
  <si>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</si>
  <si>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</si>
  <si>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</si>
  <si>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</si>
  <si>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</si>
  <si>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</si>
  <si>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</si>
  <si>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</si>
  <si>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</si>
  <si>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</si>
  <si>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</si>
  <si>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</si>
  <si>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</si>
  <si>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</si>
  <si>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</si>
  <si>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</si>
  <si>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</si>
  <si>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</si>
  <si>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</si>
  <si>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</si>
  <si>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</si>
  <si>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</si>
  <si>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</si>
  <si>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</si>
  <si>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</si>
  <si>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</si>
  <si>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</si>
  <si>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</si>
  <si>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</si>
  <si>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</si>
  <si>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</si>
  <si>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</si>
  <si>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</si>
  <si>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</si>
  <si>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</si>
  <si>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</si>
  <si>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</si>
  <si>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</si>
  <si>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</si>
  <si>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</si>
  <si>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</si>
  <si>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</si>
  <si>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</si>
  <si>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</si>
  <si>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</si>
  <si>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</si>
  <si>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</si>
  <si>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</si>
  <si>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</si>
  <si>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</si>
  <si>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</si>
  <si>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</si>
  <si>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</si>
  <si>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</si>
  <si>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</si>
  <si>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</si>
  <si>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</si>
  <si>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</si>
  <si>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</si>
  <si>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</si>
  <si>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</si>
  <si>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</si>
  <si>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</si>
  <si>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</si>
  <si>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</si>
  <si>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</si>
  <si>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</si>
  <si>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</si>
  <si>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</si>
  <si>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</si>
  <si>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</si>
  <si>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</si>
  <si>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</si>
  <si>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</si>
  <si>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</si>
  <si>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</si>
  <si>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</si>
  <si>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</si>
  <si>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</si>
  <si>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</si>
  <si>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</si>
  <si>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</si>
  <si>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</si>
  <si>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</si>
  <si>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</si>
  <si>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</si>
  <si>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</si>
  <si>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</si>
  <si>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</si>
  <si>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</si>
  <si>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</si>
  <si>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</si>
  <si>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</si>
  <si>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</si>
  <si>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</si>
  <si>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</si>
  <si>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</si>
  <si>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</si>
  <si>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</si>
  <si>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</si>
  <si>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</si>
  <si>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</si>
  <si>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</si>
  <si>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</si>
  <si>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</si>
  <si>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</si>
  <si>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</si>
  <si>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</si>
  <si>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</si>
  <si>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</si>
  <si>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</si>
  <si>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</si>
  <si>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</si>
  <si>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</si>
  <si>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</si>
  <si>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</si>
  <si>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</si>
  <si>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</si>
  <si>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</si>
  <si>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</si>
  <si>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</si>
  <si>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</si>
  <si>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</si>
  <si>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</si>
  <si>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</si>
  <si>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</si>
  <si>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</si>
  <si>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</si>
  <si>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</si>
  <si>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</si>
  <si>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</si>
  <si>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</si>
  <si>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</si>
  <si>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</si>
  <si>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</si>
  <si>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</si>
  <si>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</si>
  <si>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</si>
  <si>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</si>
  <si>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</si>
  <si>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</si>
  <si>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</si>
  <si>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</si>
  <si>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</si>
  <si>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</si>
  <si>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</si>
  <si>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</si>
  <si>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</si>
  <si>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</si>
  <si>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</si>
  <si>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</si>
  <si>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</si>
  <si>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</si>
  <si>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</si>
  <si>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</si>
  <si>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</si>
  <si>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</si>
  <si>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</si>
  <si>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</si>
  <si>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</si>
  <si>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</si>
  <si>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</si>
  <si>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</si>
  <si>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</si>
  <si>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</si>
  <si>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</si>
  <si>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</si>
  <si>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</si>
  <si>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</si>
  <si>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</si>
  <si>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</si>
  <si>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</si>
  <si>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</si>
  <si>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</si>
  <si>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</si>
  <si>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</si>
  <si>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</si>
  <si>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</si>
  <si>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</si>
  <si>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</si>
  <si>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</si>
  <si>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</si>
  <si>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</si>
  <si>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</si>
  <si>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</si>
  <si>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</si>
  <si>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</si>
  <si>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</si>
  <si>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</si>
  <si>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</si>
  <si>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</si>
  <si>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</si>
  <si>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</si>
  <si>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</si>
  <si>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</si>
  <si>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</si>
  <si>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</si>
  <si>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</si>
  <si>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</si>
  <si>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</si>
  <si>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</si>
  <si>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</si>
  <si>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</si>
  <si>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</si>
  <si>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</si>
  <si>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</si>
  <si>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</si>
  <si>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</si>
  <si>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</si>
  <si>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</si>
  <si>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</si>
  <si>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</si>
  <si>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</si>
  <si>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</si>
  <si>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</si>
  <si>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</si>
  <si>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</si>
  <si>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</si>
  <si>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</si>
  <si>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</si>
  <si>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</si>
  <si>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</si>
  <si>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</si>
  <si>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</si>
  <si>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</si>
  <si>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</si>
  <si>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</si>
  <si>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</si>
  <si>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</si>
  <si>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</si>
  <si>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</si>
  <si>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</si>
  <si>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</si>
  <si>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</si>
  <si>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</si>
  <si>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</si>
  <si>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</si>
  <si>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</si>
  <si>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</si>
  <si>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</si>
  <si>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</si>
  <si>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</si>
  <si>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</si>
  <si>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</si>
  <si>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</si>
  <si>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</si>
  <si>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</si>
  <si>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</si>
  <si>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</si>
  <si>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</si>
  <si>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</si>
  <si>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</si>
  <si>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</si>
  <si>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</si>
  <si>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</si>
  <si>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</si>
  <si>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</si>
  <si>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</si>
  <si>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</si>
  <si>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</si>
  <si>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</si>
  <si>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</si>
  <si>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</si>
  <si>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</si>
  <si>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</si>
  <si>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</si>
  <si>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</si>
  <si>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</si>
  <si>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</si>
  <si>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</si>
  <si>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</si>
  <si>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</si>
  <si>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</si>
  <si>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</si>
  <si>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</si>
  <si>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</si>
  <si>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</si>
  <si>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</si>
  <si>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</si>
  <si>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</si>
  <si>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</si>
  <si>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</si>
  <si>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</si>
  <si>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</si>
  <si>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</si>
  <si>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</si>
  <si>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</si>
  <si>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</si>
  <si>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</si>
  <si>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</si>
  <si>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</si>
  <si>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</si>
  <si>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</si>
  <si>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</si>
  <si>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</si>
  <si>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</si>
  <si>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</si>
  <si>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</si>
  <si>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</si>
  <si>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</si>
  <si>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</si>
  <si>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</si>
  <si>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</si>
  <si>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</si>
  <si>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</si>
  <si>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</si>
  <si>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</si>
  <si>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</si>
  <si>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</si>
  <si>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</si>
  <si>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</si>
  <si>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</si>
  <si>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</si>
  <si>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</si>
  <si>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</si>
  <si>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</si>
  <si>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</si>
  <si>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</si>
  <si>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</si>
  <si>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</si>
  <si>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</si>
  <si>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</si>
  <si>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</si>
  <si>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</si>
  <si>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</si>
  <si>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</si>
  <si>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</si>
  <si>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</si>
  <si>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</si>
  <si>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</si>
  <si>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</si>
  <si>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</si>
  <si>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</si>
  <si>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</si>
  <si>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</si>
  <si>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</si>
  <si>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</si>
  <si>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</si>
  <si>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</si>
  <si>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</si>
  <si>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</si>
  <si>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</si>
  <si>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</si>
  <si>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</si>
  <si>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</si>
  <si>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</si>
  <si>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</si>
  <si>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</si>
  <si>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</si>
  <si>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</si>
  <si>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</si>
  <si>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</si>
  <si>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</si>
  <si>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</si>
  <si>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</si>
  <si>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</si>
  <si>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</si>
  <si>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</si>
  <si>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</si>
  <si>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</si>
  <si>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</si>
  <si>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</si>
  <si>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</si>
  <si>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</si>
  <si>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</si>
  <si>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</si>
  <si>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</si>
  <si>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</si>
  <si>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</si>
  <si>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</si>
  <si>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</si>
  <si>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</si>
  <si>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</si>
  <si>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</si>
  <si>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</si>
  <si>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</si>
  <si>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</si>
  <si>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</si>
  <si>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</si>
  <si>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</si>
  <si>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</si>
  <si>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</si>
  <si>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</si>
  <si>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</si>
  <si>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</si>
  <si>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</si>
  <si>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</si>
  <si>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</si>
  <si>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</si>
  <si>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</si>
  <si>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</si>
  <si>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</si>
  <si>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</si>
  <si>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</si>
  <si>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</si>
  <si>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</si>
  <si>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</si>
  <si>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</si>
  <si>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</si>
  <si>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</si>
  <si>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</si>
  <si>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</si>
  <si>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</si>
  <si>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</si>
  <si>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</si>
  <si>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</si>
  <si>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</si>
  <si>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</si>
  <si>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</si>
  <si>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</si>
  <si>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</si>
  <si>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</si>
  <si>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</si>
  <si>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</si>
  <si>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</si>
  <si>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</si>
  <si>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</si>
  <si>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</si>
  <si>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</si>
  <si>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</si>
  <si>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</si>
  <si>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</si>
  <si>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</si>
  <si>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</si>
  <si>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</si>
  <si>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</si>
  <si>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</si>
  <si>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</si>
  <si>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</si>
  <si>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</si>
  <si>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</si>
  <si>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</si>
  <si>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</si>
  <si>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</si>
  <si>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</si>
  <si>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</si>
  <si>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</si>
  <si>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</si>
  <si>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</si>
  <si>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</si>
  <si>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</si>
  <si>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</si>
  <si>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</si>
  <si>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</si>
  <si>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</si>
  <si>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</si>
  <si>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</si>
  <si>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</si>
  <si>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</si>
  <si>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</si>
  <si>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</si>
  <si>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</si>
  <si>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</si>
  <si>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</si>
  <si>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</si>
  <si>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</si>
  <si>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</si>
  <si>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</si>
  <si>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</si>
  <si>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</si>
  <si>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</si>
  <si>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</si>
  <si>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</si>
  <si>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</si>
  <si>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</si>
  <si>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</si>
  <si>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</si>
  <si>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</si>
  <si>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</si>
  <si>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</si>
  <si>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</si>
  <si>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</si>
  <si>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</si>
  <si>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</si>
  <si>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</si>
  <si>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</si>
  <si>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</si>
  <si>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</si>
  <si>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</si>
  <si>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</si>
  <si>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</si>
  <si>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</si>
  <si>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</si>
  <si>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</si>
  <si>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</si>
  <si>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</si>
  <si>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</si>
  <si>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</si>
  <si>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</si>
  <si>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</si>
  <si>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</si>
  <si>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</si>
  <si>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</si>
  <si>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</si>
  <si>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</si>
  <si>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</si>
  <si>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</si>
  <si>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</si>
  <si>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</si>
  <si>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</si>
  <si>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</si>
  <si>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</si>
  <si>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</si>
  <si>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</si>
  <si>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</si>
  <si>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</si>
  <si>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</si>
  <si>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</si>
  <si>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</si>
  <si>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</si>
  <si>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</si>
  <si>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</si>
  <si>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</si>
  <si>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</si>
  <si>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</si>
  <si>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</si>
  <si>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</si>
  <si>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</si>
  <si>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</si>
  <si>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</si>
  <si>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</si>
  <si>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</si>
  <si>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</si>
  <si>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</si>
  <si>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</si>
  <si>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</si>
  <si>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</si>
  <si>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</si>
  <si>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</si>
  <si>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</si>
  <si>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</si>
  <si>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</si>
  <si>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</si>
  <si>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</si>
  <si>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</si>
  <si>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</si>
  <si>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</si>
  <si>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</si>
  <si>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</si>
  <si>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</si>
  <si>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</si>
  <si>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</si>
  <si>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</si>
  <si>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</si>
  <si>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</si>
  <si>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</si>
  <si>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</si>
  <si>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</si>
  <si>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</si>
  <si>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</si>
  <si>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</si>
  <si>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</si>
  <si>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</si>
  <si>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</si>
  <si>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</si>
  <si>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</si>
  <si>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</si>
  <si>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</si>
  <si>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</si>
  <si>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</si>
  <si>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</si>
  <si>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</si>
  <si>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</si>
  <si>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</si>
  <si>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</si>
  <si>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</si>
  <si>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</si>
  <si>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</si>
  <si>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</si>
  <si>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</si>
  <si>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</si>
  <si>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</si>
  <si>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</si>
  <si>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</si>
  <si>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</si>
  <si>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</si>
  <si>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</si>
  <si>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</si>
  <si>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</si>
  <si>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</si>
  <si>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</si>
  <si>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</si>
  <si>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</si>
  <si>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</si>
  <si>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</si>
  <si>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</si>
  <si>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</si>
  <si>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</si>
  <si>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</si>
  <si>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</si>
  <si>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</si>
  <si>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</si>
  <si>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</si>
  <si>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</si>
  <si>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</si>
  <si>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</si>
  <si>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</si>
  <si>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</si>
  <si>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</si>
  <si>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</si>
  <si>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</si>
  <si>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</si>
  <si>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</si>
  <si>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</si>
  <si>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</si>
  <si>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</si>
  <si>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</si>
  <si>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</si>
  <si>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</si>
  <si>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</si>
  <si>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</si>
  <si>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</si>
  <si>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</si>
  <si>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</si>
  <si>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</si>
  <si>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</si>
  <si>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</si>
  <si>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</si>
  <si>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</si>
  <si>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</si>
  <si>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</si>
  <si>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</si>
  <si>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</si>
  <si>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</si>
  <si>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</si>
  <si>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</si>
  <si>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</si>
  <si>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</si>
  <si>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</si>
  <si>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</si>
  <si>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</si>
  <si>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</si>
  <si>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</si>
  <si>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</si>
  <si>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</si>
  <si>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</si>
  <si>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</si>
  <si>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</si>
  <si>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</si>
  <si>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</si>
  <si>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</si>
  <si>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</si>
  <si>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</si>
  <si>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</si>
  <si>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</si>
  <si>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</si>
  <si>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</si>
  <si>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</si>
  <si>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</si>
  <si>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</si>
  <si>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</si>
  <si>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</si>
  <si>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</si>
  <si>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</si>
  <si>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</si>
  <si>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</si>
  <si>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</si>
  <si>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</si>
  <si>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</si>
  <si>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</si>
  <si>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</si>
  <si>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</si>
  <si>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</si>
  <si>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</si>
  <si>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</si>
  <si>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</si>
  <si>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</si>
  <si>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</si>
  <si>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</si>
  <si>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</si>
  <si>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</si>
  <si>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</si>
  <si>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</si>
  <si>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</si>
  <si>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</si>
  <si>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</si>
  <si>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</si>
  <si>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</si>
  <si>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</si>
  <si>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</si>
  <si>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</si>
  <si>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</si>
  <si>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</si>
  <si>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</si>
  <si>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</si>
  <si>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</si>
  <si>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</si>
  <si>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</si>
  <si>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</si>
  <si>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</si>
  <si>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</si>
  <si>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</si>
  <si>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</si>
  <si>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</si>
  <si>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</si>
  <si>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</si>
  <si>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</si>
  <si>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</si>
  <si>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</si>
  <si>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</si>
  <si>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</si>
  <si>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</si>
  <si>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</si>
  <si>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</si>
  <si>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</si>
  <si>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</si>
  <si>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</si>
  <si>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</si>
  <si>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</si>
  <si>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</si>
  <si>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</si>
  <si>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</si>
  <si>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</si>
  <si>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</si>
  <si>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</si>
  <si>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</si>
  <si>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</si>
  <si>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</si>
  <si>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</si>
  <si>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</si>
  <si>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</si>
  <si>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</si>
  <si>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</si>
  <si>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</si>
  <si>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</si>
  <si>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</si>
  <si>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</si>
  <si>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</si>
  <si>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</si>
  <si>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</si>
  <si>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</si>
  <si>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</si>
  <si>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</si>
  <si>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</si>
  <si>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</si>
  <si>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</si>
  <si>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</si>
  <si>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</si>
  <si>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</si>
  <si>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</si>
  <si>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</si>
  <si>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</si>
  <si>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</si>
  <si>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</si>
  <si>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</si>
  <si>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</si>
  <si>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</si>
  <si>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</si>
  <si>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</si>
  <si>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</si>
  <si>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</si>
  <si>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</si>
  <si>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</si>
  <si>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</si>
  <si>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</si>
  <si>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</si>
  <si>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</si>
  <si>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</si>
  <si>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</si>
  <si>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</si>
  <si>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</si>
  <si>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</si>
  <si>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</si>
  <si>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</si>
  <si>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</si>
  <si>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</si>
  <si>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</si>
  <si>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</si>
  <si>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</si>
  <si>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</si>
  <si>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</si>
  <si>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</si>
  <si>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</si>
  <si>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</si>
  <si>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</si>
  <si>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</si>
  <si>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</si>
  <si>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</si>
  <si>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</si>
  <si>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</si>
  <si>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</si>
  <si>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</si>
  <si>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</si>
  <si>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</si>
  <si>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</si>
  <si>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</si>
  <si>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</si>
  <si>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</si>
  <si>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</si>
  <si>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</si>
  <si>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</si>
  <si>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</si>
  <si>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</si>
  <si>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</si>
  <si>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</si>
  <si>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</si>
  <si>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</si>
  <si>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</si>
  <si>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</si>
  <si>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</si>
  <si>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</si>
  <si>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</si>
  <si>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</si>
  <si>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</si>
  <si>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</si>
  <si>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</si>
  <si>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</si>
  <si>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</si>
  <si>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</si>
  <si>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</si>
  <si>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</si>
  <si>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</si>
  <si>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</si>
  <si>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</si>
  <si>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</si>
  <si>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</si>
  <si>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</si>
  <si>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</si>
  <si>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</si>
  <si>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</si>
  <si>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</si>
  <si>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</si>
  <si>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</si>
  <si>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</si>
  <si>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</si>
  <si>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</si>
  <si>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</si>
  <si>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</si>
  <si>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</si>
  <si>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</si>
  <si>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</si>
  <si>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</si>
  <si>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</si>
  <si>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</si>
  <si>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</si>
  <si>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</si>
  <si>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</si>
  <si>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</si>
  <si>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</si>
  <si>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</si>
  <si>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</si>
  <si>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</si>
  <si>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</si>
  <si>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</si>
  <si>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</si>
  <si>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</si>
  <si>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</si>
  <si>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</si>
  <si>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</si>
  <si>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</si>
  <si>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</si>
  <si>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</si>
  <si>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</si>
  <si>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</si>
  <si>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</si>
  <si>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</si>
  <si>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</si>
  <si>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</si>
  <si>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</si>
  <si>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</si>
  <si>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</si>
  <si>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</si>
  <si>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</si>
  <si>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</si>
  <si>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</si>
  <si>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</si>
  <si>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</si>
  <si>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</si>
  <si>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</si>
  <si>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</si>
  <si>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</si>
  <si>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</si>
  <si>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</si>
  <si>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</si>
  <si>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</si>
  <si>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</si>
  <si>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</si>
  <si>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</si>
  <si>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</si>
  <si>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</si>
  <si>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</si>
  <si>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</si>
  <si>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</si>
  <si>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</si>
  <si>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</si>
  <si>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</si>
  <si>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</si>
  <si>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</si>
  <si>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</si>
  <si>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</si>
  <si>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</si>
  <si>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</si>
  <si>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</si>
  <si>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</si>
  <si>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</si>
  <si>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</si>
  <si>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</si>
  <si>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</si>
  <si>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</si>
  <si>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</si>
  <si>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</si>
  <si>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</si>
  <si>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</si>
  <si>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</si>
  <si>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</si>
  <si>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</si>
  <si>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</si>
  <si>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</si>
  <si>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</si>
  <si>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</si>
  <si>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</si>
  <si>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</si>
  <si>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</si>
  <si>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</si>
  <si>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</si>
  <si>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</si>
  <si>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</si>
  <si>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</si>
  <si>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</si>
  <si>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</si>
  <si>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</si>
  <si>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</si>
  <si>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</si>
  <si>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</si>
  <si>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</si>
  <si>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</si>
  <si>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</si>
  <si>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</si>
  <si>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</si>
  <si>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</si>
  <si>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</si>
  <si>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</si>
  <si>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</si>
  <si>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</si>
  <si>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</si>
  <si>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</si>
  <si>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</si>
  <si>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</si>
  <si>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</si>
  <si>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</si>
  <si>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</si>
  <si>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</si>
  <si>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</si>
  <si>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</si>
  <si>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</si>
  <si>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</si>
  <si>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</si>
  <si>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</si>
  <si>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</si>
  <si>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</si>
  <si>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</si>
  <si>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</si>
  <si>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</si>
  <si>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</si>
  <si>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</si>
  <si>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</si>
  <si>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</si>
  <si>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</si>
  <si>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</si>
  <si>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</si>
  <si>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</si>
  <si>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</si>
  <si>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</si>
  <si>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</si>
  <si>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</si>
  <si>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</si>
  <si>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</si>
  <si>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</si>
  <si>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</si>
  <si>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</si>
  <si>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</si>
  <si>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</si>
  <si>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</si>
  <si>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</si>
  <si>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</si>
  <si>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</si>
  <si>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</si>
  <si>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</si>
  <si>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</si>
  <si>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</si>
  <si>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</si>
  <si>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</si>
  <si>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</si>
  <si>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</si>
  <si>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</si>
  <si>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</si>
  <si>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</si>
  <si>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</si>
  <si>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</si>
  <si>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</si>
  <si>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</si>
  <si>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</si>
  <si>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</si>
  <si>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</si>
  <si>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</si>
  <si>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</si>
  <si>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</si>
  <si>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</si>
  <si>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</si>
  <si>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</si>
  <si>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</si>
  <si>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</si>
  <si>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</si>
  <si>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</si>
  <si>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</si>
  <si>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</si>
  <si>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</si>
  <si>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</si>
  <si>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</si>
  <si>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</si>
  <si>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</si>
  <si>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</si>
  <si>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</si>
  <si>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</si>
  <si>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</si>
  <si>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</si>
  <si>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</si>
  <si>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</si>
  <si>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</si>
  <si>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</si>
  <si>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</si>
  <si>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</si>
  <si>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</si>
  <si>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</si>
  <si>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</si>
  <si>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</si>
  <si>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</si>
  <si>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</si>
  <si>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</si>
  <si>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</si>
  <si>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</si>
  <si>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</si>
  <si>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</si>
  <si>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</si>
  <si>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</si>
  <si>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</si>
  <si>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</si>
  <si>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</si>
  <si>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</si>
  <si>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</si>
  <si>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</si>
  <si>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</si>
  <si>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</si>
  <si>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</si>
  <si>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</si>
  <si>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</si>
  <si>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</si>
  <si>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</si>
  <si>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</si>
  <si>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</si>
  <si>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</si>
  <si>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</si>
  <si>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</si>
  <si>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</si>
  <si>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</si>
  <si>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</si>
  <si>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</si>
  <si>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</si>
  <si>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</si>
  <si>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</si>
  <si>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</si>
  <si>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</si>
  <si>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</si>
  <si>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</si>
  <si>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</si>
  <si>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</si>
  <si>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</si>
  <si>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</si>
  <si>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</si>
  <si>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</si>
  <si>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</si>
  <si>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</si>
  <si>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</si>
  <si>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</si>
  <si>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</si>
  <si>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</si>
  <si>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</si>
  <si>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</si>
  <si>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</si>
  <si>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</si>
  <si>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</si>
  <si>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</si>
  <si>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</si>
  <si>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</si>
  <si>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</si>
  <si>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</si>
  <si>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</si>
  <si>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</si>
  <si>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</si>
  <si>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</si>
  <si>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</si>
  <si>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</si>
  <si>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</si>
  <si>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</si>
  <si>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</si>
  <si>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</si>
  <si>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</si>
  <si>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</si>
  <si>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</si>
  <si>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</si>
  <si>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</si>
  <si>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</si>
  <si>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</si>
  <si>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</si>
  <si>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</si>
  <si>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</si>
  <si>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</si>
  <si>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</si>
  <si>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</si>
  <si>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</si>
  <si>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</si>
  <si>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</si>
  <si>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</si>
  <si>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</si>
  <si>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</si>
  <si>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</si>
  <si>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</si>
  <si>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</si>
  <si>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</si>
  <si>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</si>
  <si>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</si>
  <si>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</si>
  <si>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</si>
  <si>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</si>
  <si>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</si>
  <si>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</si>
  <si>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</si>
  <si>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</si>
  <si>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</si>
  <si>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</si>
  <si>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</si>
  <si>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</si>
  <si>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</si>
  <si>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</si>
  <si>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</si>
  <si>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</si>
  <si>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</si>
  <si>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</si>
  <si>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</si>
  <si>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</si>
  <si>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</si>
  <si>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</si>
  <si>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</si>
  <si>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</si>
  <si>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</si>
  <si>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</si>
  <si>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</si>
  <si>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</si>
  <si>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</si>
  <si>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</si>
  <si>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</si>
  <si>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</si>
  <si>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</si>
  <si>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</si>
  <si>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</si>
  <si>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</si>
  <si>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</si>
  <si>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</si>
  <si>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</si>
  <si>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</si>
  <si>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</si>
  <si>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</si>
  <si>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</si>
  <si>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</si>
  <si>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</si>
  <si>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</si>
  <si>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</si>
  <si>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</si>
  <si>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</si>
  <si>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</si>
  <si>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</si>
  <si>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</si>
  <si>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</si>
  <si>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</si>
  <si>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</si>
  <si>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</si>
  <si>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</si>
  <si>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</si>
  <si>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</si>
  <si>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</si>
  <si>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</si>
  <si>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</si>
  <si>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</si>
  <si>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</si>
  <si>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</si>
  <si>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</si>
  <si>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</si>
  <si>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</si>
  <si>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</si>
  <si>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</si>
  <si>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</si>
  <si>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</si>
  <si>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</si>
  <si>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</si>
  <si>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</si>
  <si>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</si>
  <si>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</si>
  <si>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</si>
  <si>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</si>
  <si>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</si>
  <si>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</si>
  <si>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</si>
  <si>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</si>
  <si>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</si>
  <si>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</si>
  <si>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</si>
  <si>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</si>
  <si>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</si>
  <si>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</si>
  <si>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</si>
  <si>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</si>
  <si>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</si>
  <si>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</si>
  <si>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</si>
  <si>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</si>
  <si>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</si>
  <si>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</si>
  <si>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</si>
  <si>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</si>
  <si>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</si>
  <si>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</si>
  <si>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</si>
  <si>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</si>
  <si>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</si>
  <si>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</si>
  <si>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</si>
  <si>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</si>
  <si>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</si>
  <si>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</si>
  <si>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</si>
  <si>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</si>
  <si>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</si>
  <si>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</si>
  <si>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</si>
  <si>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</si>
  <si>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</si>
  <si>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</si>
  <si>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</si>
  <si>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</si>
  <si>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</si>
  <si>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</si>
  <si>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</si>
  <si>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</si>
  <si>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</si>
  <si>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</si>
  <si>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</si>
  <si>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</si>
  <si>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</si>
  <si>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</si>
  <si>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</si>
  <si>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</si>
  <si>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</si>
  <si>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</si>
  <si>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</si>
  <si>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</si>
  <si>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</si>
  <si>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</si>
  <si>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</si>
  <si>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</si>
  <si>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</si>
  <si>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</si>
  <si>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</si>
  <si>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</si>
  <si>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</si>
  <si>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</si>
  <si>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</si>
  <si>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</si>
  <si>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</si>
  <si>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</si>
  <si>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</si>
  <si>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</si>
  <si>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</si>
  <si>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</si>
  <si>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</si>
  <si>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</si>
  <si>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</si>
  <si>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</si>
  <si>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</si>
  <si>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</si>
  <si>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</si>
  <si>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</si>
  <si>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</si>
  <si>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</si>
  <si>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</si>
  <si>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</si>
  <si>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</si>
  <si>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</si>
  <si>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</si>
  <si>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</si>
  <si>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</si>
  <si>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</si>
  <si>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</si>
  <si>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</si>
  <si>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</si>
  <si>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</si>
  <si>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</si>
  <si>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</si>
  <si>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</si>
  <si>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</si>
  <si>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</si>
  <si>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</si>
  <si>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</si>
  <si>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</si>
  <si>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</si>
  <si>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</si>
  <si>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</si>
  <si>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</si>
  <si>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</si>
  <si>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</si>
  <si>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</si>
  <si>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</si>
  <si>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</si>
  <si>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</si>
  <si>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</si>
  <si>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</si>
  <si>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</si>
  <si>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</si>
  <si>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</si>
  <si>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</si>
  <si>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</si>
  <si>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</si>
  <si>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</si>
  <si>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</si>
  <si>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</si>
  <si>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</si>
  <si>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</si>
  <si>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</si>
  <si>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</si>
  <si>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</si>
  <si>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</si>
  <si>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</si>
  <si>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</si>
  <si>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</si>
  <si>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</si>
  <si>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</si>
  <si>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</si>
  <si>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</si>
  <si>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</si>
  <si>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</si>
  <si>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</si>
  <si>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</si>
  <si>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</si>
  <si>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</si>
  <si>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</si>
  <si>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</si>
  <si>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</si>
  <si>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</si>
  <si>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</si>
  <si>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</si>
  <si>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</si>
  <si>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</si>
  <si>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</si>
  <si>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</si>
  <si>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</si>
  <si>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</si>
  <si>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</si>
  <si>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</si>
  <si>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</si>
  <si>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</si>
  <si>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</si>
  <si>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</si>
  <si>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</si>
  <si>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</si>
  <si>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</si>
  <si>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</si>
  <si>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</si>
  <si>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</si>
  <si>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</si>
  <si>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</si>
  <si>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</si>
  <si>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</si>
  <si>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</si>
  <si>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</si>
  <si>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</si>
  <si>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</si>
  <si>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</si>
  <si>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</si>
  <si>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</si>
  <si>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</si>
  <si>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</si>
  <si>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</si>
  <si>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</si>
  <si>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</si>
  <si>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</si>
  <si>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</si>
  <si>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</si>
  <si>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</si>
  <si>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</si>
  <si>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</si>
  <si>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</si>
  <si>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</si>
  <si>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</si>
  <si>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</si>
  <si>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</si>
  <si>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</si>
  <si>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</si>
  <si>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</si>
  <si>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</si>
  <si>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</si>
  <si>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</si>
  <si>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</si>
  <si>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</si>
  <si>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</si>
  <si>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</si>
  <si>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</si>
  <si>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</si>
  <si>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</si>
  <si>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</si>
  <si>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</si>
  <si>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</si>
  <si>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</si>
  <si>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</si>
  <si>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</si>
  <si>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</si>
  <si>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</si>
  <si>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</si>
  <si>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</si>
  <si>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</si>
  <si>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</si>
  <si>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</si>
  <si>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</si>
  <si>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</si>
  <si>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</si>
  <si>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</si>
  <si>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</si>
  <si>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</si>
  <si>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</si>
  <si>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</si>
  <si>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</si>
  <si>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</si>
  <si>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</si>
  <si>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</si>
  <si>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</si>
  <si>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</si>
  <si>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</si>
  <si>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</si>
  <si>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</si>
  <si>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</si>
  <si>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</si>
  <si>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</si>
  <si>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</si>
  <si>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</si>
  <si>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</si>
  <si>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</si>
  <si>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</si>
  <si>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</si>
  <si>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</si>
  <si>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</si>
  <si>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</si>
  <si>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</si>
  <si>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</si>
  <si>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</si>
  <si>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</si>
  <si>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</si>
  <si>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</si>
  <si>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</si>
  <si>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</si>
  <si>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</si>
  <si>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</si>
  <si>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</si>
  <si>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</si>
  <si>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</si>
  <si>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</si>
  <si>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</si>
  <si>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</si>
  <si>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</si>
  <si>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</si>
  <si>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</si>
  <si>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</si>
  <si>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</si>
  <si>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</si>
  <si>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</si>
  <si>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</si>
  <si>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</si>
  <si>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</si>
  <si>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</si>
  <si>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</si>
  <si>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</si>
  <si>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</si>
  <si>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</si>
  <si>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</si>
  <si>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</si>
  <si>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</si>
  <si>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</si>
  <si>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</si>
  <si>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</si>
  <si>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</si>
  <si>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</si>
  <si>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</si>
  <si>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</si>
  <si>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</si>
  <si>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</si>
  <si>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</si>
  <si>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</si>
  <si>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</si>
  <si>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</si>
  <si>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</si>
  <si>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</si>
  <si>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</si>
  <si>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</si>
  <si>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</si>
  <si>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</si>
  <si>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</si>
  <si>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</si>
  <si>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</si>
  <si>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</si>
  <si>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</si>
  <si>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</si>
  <si>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</si>
  <si>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</si>
  <si>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</si>
  <si>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</si>
  <si>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</si>
  <si>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</si>
  <si>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</si>
  <si>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</si>
  <si>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</si>
  <si>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</si>
  <si>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</si>
  <si>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</si>
  <si>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</si>
  <si>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</si>
  <si>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</si>
  <si>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</si>
  <si>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</si>
  <si>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</si>
  <si>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</si>
  <si>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</si>
  <si>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</si>
  <si>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</si>
  <si>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</si>
  <si>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</si>
  <si>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</si>
  <si>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</si>
  <si>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</si>
  <si>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</si>
  <si>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</si>
  <si>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</si>
  <si>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</si>
  <si>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</si>
  <si>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</si>
  <si>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</si>
  <si>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</si>
  <si>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</si>
  <si>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</si>
  <si>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</si>
  <si>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</si>
  <si>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</si>
  <si>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</si>
  <si>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</si>
  <si>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</si>
  <si>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</si>
  <si>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</si>
  <si>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</si>
  <si>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</si>
  <si>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</si>
  <si>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</si>
  <si>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</si>
  <si>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</si>
  <si>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</si>
  <si>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</si>
  <si>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</si>
  <si>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</si>
  <si>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</si>
  <si>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</si>
  <si>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</si>
  <si>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</si>
  <si>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</si>
  <si>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</si>
  <si>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</si>
  <si>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</si>
  <si>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</si>
  <si>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</si>
  <si>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</si>
  <si>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</si>
  <si>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</si>
  <si>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</si>
  <si>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</si>
  <si>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</si>
  <si>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</si>
  <si>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</si>
  <si>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</si>
  <si>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</si>
  <si>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</si>
  <si>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</si>
  <si>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</si>
  <si>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</si>
  <si>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</si>
  <si>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</si>
  <si>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</si>
  <si>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</si>
  <si>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</si>
  <si>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</si>
  <si>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</si>
  <si>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</si>
  <si>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</si>
  <si>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</si>
  <si>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</si>
  <si>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</si>
  <si>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</si>
  <si>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</si>
  <si>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</si>
  <si>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</si>
  <si>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</si>
  <si>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</si>
  <si>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</si>
  <si>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</si>
  <si>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</si>
  <si>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</si>
  <si>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</si>
  <si>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</si>
  <si>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</si>
  <si>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</si>
  <si>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</si>
  <si>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</si>
  <si>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</si>
  <si>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</si>
  <si>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</si>
  <si>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</si>
  <si>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</si>
  <si>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</si>
  <si>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</si>
  <si>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</si>
  <si>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</si>
  <si>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</si>
  <si>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</si>
  <si>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</si>
  <si>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</si>
  <si>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</si>
  <si>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</si>
  <si>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</si>
  <si>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</si>
  <si>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</si>
  <si>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</si>
  <si>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</si>
  <si>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</si>
  <si>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</si>
  <si>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</si>
  <si>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</si>
  <si>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</si>
  <si>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</si>
  <si>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</si>
  <si>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</si>
  <si>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</si>
  <si>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</si>
  <si>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</si>
  <si>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</si>
  <si>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</si>
  <si>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</si>
  <si>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</si>
  <si>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</si>
  <si>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</si>
  <si>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</si>
  <si>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</si>
  <si>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</si>
  <si>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</si>
  <si>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</si>
  <si>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</si>
  <si>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</si>
  <si>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</si>
  <si>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</si>
  <si>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</si>
  <si>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</si>
  <si>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</si>
  <si>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</si>
  <si>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</si>
  <si>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</si>
  <si>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</si>
  <si>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</si>
  <si>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</si>
  <si>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</si>
  <si>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</si>
  <si>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</si>
  <si>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</si>
  <si>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</si>
  <si>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</si>
  <si>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</si>
  <si>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</si>
  <si>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</si>
  <si>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</si>
  <si>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</si>
  <si>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</si>
  <si>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</si>
  <si>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</si>
  <si>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</si>
  <si>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</si>
  <si>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</si>
  <si>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</si>
  <si>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</si>
  <si>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</si>
  <si>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</si>
  <si>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</si>
  <si>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</si>
  <si>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</si>
  <si>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</si>
  <si>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</si>
  <si>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</si>
  <si>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</si>
  <si>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</si>
  <si>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</si>
  <si>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</si>
  <si>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</si>
  <si>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</si>
  <si>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</si>
  <si>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</si>
  <si>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</si>
  <si>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</si>
  <si>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</si>
  <si>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</si>
  <si>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</si>
  <si>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</si>
  <si>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</si>
  <si>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</si>
  <si>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</si>
  <si>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</si>
  <si>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</si>
  <si>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</si>
  <si>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</si>
  <si>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</si>
  <si>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</si>
  <si>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</si>
  <si>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</si>
  <si>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</si>
  <si>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</si>
  <si>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</si>
  <si>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</si>
  <si>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</si>
  <si>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</si>
  <si>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</si>
  <si>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</si>
  <si>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</si>
  <si>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</si>
  <si>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</si>
  <si>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</si>
  <si>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</si>
  <si>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</si>
  <si>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</si>
  <si>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</si>
  <si>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</si>
  <si>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</si>
  <si>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</si>
  <si>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</si>
  <si>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</si>
  <si>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</si>
  <si>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</si>
  <si>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</si>
  <si>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</si>
  <si>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</si>
  <si>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</si>
  <si>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</si>
  <si>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</si>
  <si>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</si>
  <si>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</si>
  <si>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</si>
  <si>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</si>
  <si>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</si>
  <si>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</si>
  <si>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</si>
  <si>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</si>
  <si>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</si>
  <si>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</si>
  <si>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</si>
  <si>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</si>
  <si>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</si>
  <si>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</si>
  <si>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</si>
  <si>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</si>
  <si>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</si>
  <si>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</si>
  <si>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</si>
  <si>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</si>
  <si>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</si>
  <si>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</si>
  <si>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</si>
  <si>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</si>
  <si>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</si>
  <si>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</si>
  <si>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</si>
  <si>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</si>
  <si>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</si>
  <si>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</si>
  <si>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</si>
  <si>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</si>
  <si>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</si>
  <si>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</si>
  <si>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</si>
  <si>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</si>
  <si>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</si>
  <si>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</si>
  <si>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</si>
  <si>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</si>
  <si>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</si>
  <si>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</si>
  <si>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</si>
  <si>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</si>
  <si>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</si>
  <si>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</si>
  <si>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</si>
  <si>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</si>
  <si>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</si>
  <si>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</si>
  <si>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</si>
  <si>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</si>
  <si>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</si>
  <si>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</si>
  <si>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</si>
  <si>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</si>
  <si>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</si>
  <si>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</si>
  <si>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</si>
  <si>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</si>
  <si>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</si>
  <si>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</si>
  <si>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</si>
  <si>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</si>
  <si>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</si>
  <si>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</si>
  <si>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</si>
  <si>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</si>
  <si>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</si>
  <si>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</si>
  <si>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</si>
  <si>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</si>
  <si>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</si>
  <si>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</si>
  <si>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</si>
  <si>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</si>
  <si>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</si>
  <si>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</si>
  <si>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</si>
  <si>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</si>
  <si>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</si>
  <si>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</si>
  <si>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</si>
  <si>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</si>
  <si>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</si>
  <si>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</si>
  <si>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</si>
  <si>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</si>
  <si>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</si>
  <si>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</si>
  <si>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</si>
  <si>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</si>
  <si>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</si>
  <si>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</si>
  <si>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</si>
  <si>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</si>
  <si>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</si>
  <si>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</si>
  <si>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</si>
  <si>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</si>
  <si>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</si>
  <si>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</si>
  <si>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</si>
  <si>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</si>
  <si>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</si>
  <si>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</si>
  <si>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</si>
  <si>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</si>
  <si>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</si>
  <si>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</si>
  <si>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</si>
  <si>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</si>
  <si>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</si>
  <si>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</si>
  <si>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</si>
  <si>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</si>
  <si>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</si>
  <si>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</si>
  <si>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</si>
  <si>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</si>
  <si>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</si>
  <si>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</si>
  <si>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</si>
  <si>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</si>
  <si>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</si>
  <si>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</si>
  <si>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</si>
  <si>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</si>
  <si>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</si>
  <si>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</si>
  <si>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</si>
  <si>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</si>
  <si>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</si>
  <si>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</si>
  <si>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</si>
  <si>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</si>
  <si>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</si>
  <si>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</si>
  <si>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</si>
  <si>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</si>
  <si>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</si>
  <si>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</si>
  <si>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</si>
  <si>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</si>
  <si>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</si>
  <si>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</si>
  <si>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</si>
  <si>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</si>
  <si>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</si>
  <si>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</si>
  <si>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</si>
  <si>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</si>
  <si>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</si>
  <si>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</si>
  <si>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</si>
  <si>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</si>
  <si>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</si>
  <si>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</si>
  <si>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</si>
  <si>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</si>
  <si>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</si>
  <si>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</si>
  <si>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</si>
  <si>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</si>
  <si>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</si>
  <si>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</si>
  <si>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</si>
  <si>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</si>
  <si>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</si>
  <si>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</si>
  <si>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</si>
  <si>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</si>
  <si>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</si>
  <si>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</si>
  <si>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</si>
  <si>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</si>
  <si>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</si>
  <si>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</si>
  <si>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</si>
  <si>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</si>
  <si>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</si>
  <si>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</si>
  <si>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</si>
  <si>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</si>
  <si>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</si>
  <si>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</si>
  <si>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</si>
  <si>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</si>
  <si>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</si>
  <si>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</si>
  <si>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</si>
  <si>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</si>
  <si>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</si>
  <si>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</si>
  <si>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</si>
  <si>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</si>
  <si>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</si>
  <si>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</si>
  <si>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</si>
  <si>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</si>
  <si>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</si>
  <si>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</si>
  <si>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</si>
  <si>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</si>
  <si>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</si>
  <si>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</si>
  <si>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</si>
  <si>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</si>
  <si>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</si>
  <si>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</si>
  <si>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</si>
  <si>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</si>
  <si>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</si>
  <si>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</si>
  <si>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</si>
  <si>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</si>
  <si>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</si>
  <si>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</si>
  <si>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</si>
  <si>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</si>
  <si>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</si>
  <si>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</si>
  <si>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</si>
  <si>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</si>
  <si>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</si>
  <si>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</si>
  <si>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</si>
  <si>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</si>
  <si>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</si>
  <si>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</si>
  <si>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</si>
  <si>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</si>
  <si>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</si>
  <si>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</si>
  <si>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</si>
  <si>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</si>
  <si>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</si>
  <si>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</si>
  <si>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</si>
  <si>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</si>
  <si>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</si>
  <si>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</si>
  <si>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</si>
  <si>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</si>
  <si>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</si>
  <si>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</si>
  <si>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</si>
  <si>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</si>
  <si>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</si>
  <si>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</si>
  <si>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</si>
  <si>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</si>
  <si>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</si>
  <si>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</si>
  <si>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</si>
  <si>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</si>
  <si>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</si>
  <si>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</si>
  <si>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</si>
  <si>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</si>
  <si>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</si>
  <si>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</si>
  <si>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</si>
  <si>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</si>
  <si>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</si>
  <si>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</si>
  <si>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</si>
  <si>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</si>
  <si>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</si>
  <si>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</si>
  <si>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</si>
  <si>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</si>
  <si>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</si>
  <si>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</si>
  <si>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</si>
  <si>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</si>
  <si>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</si>
  <si>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</si>
  <si>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</si>
  <si>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</si>
  <si>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</si>
  <si>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</si>
  <si>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</si>
  <si>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</si>
  <si>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</si>
  <si>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</si>
  <si>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</si>
  <si>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</si>
  <si>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</si>
  <si>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</si>
  <si>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</si>
  <si>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</si>
  <si>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</si>
  <si>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</si>
  <si>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</si>
  <si>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</si>
  <si>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</si>
  <si>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</si>
  <si>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</si>
  <si>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</si>
  <si>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</si>
  <si>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</si>
  <si>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</si>
  <si>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</si>
  <si>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</si>
  <si>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</si>
  <si>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</si>
  <si>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</si>
  <si>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</si>
  <si>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</si>
  <si>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</si>
  <si>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</si>
  <si>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</si>
  <si>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</si>
  <si>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</si>
  <si>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</si>
  <si>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</si>
  <si>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</si>
  <si>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</si>
  <si>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</si>
  <si>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</si>
  <si>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</si>
  <si>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</si>
  <si>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</si>
  <si>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</si>
  <si>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</si>
  <si>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</si>
  <si>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</si>
  <si>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</si>
  <si>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</si>
  <si>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</si>
  <si>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</si>
  <si>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</si>
  <si>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</si>
  <si>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</si>
  <si>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</si>
  <si>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</si>
  <si>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</si>
  <si>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</si>
  <si>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</si>
  <si>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</si>
  <si>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</si>
  <si>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</si>
  <si>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</si>
  <si>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</si>
  <si>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</si>
  <si>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</si>
  <si>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</si>
  <si>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</si>
  <si>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</si>
  <si>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</si>
  <si>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</si>
  <si>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</si>
  <si>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</si>
  <si>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</si>
  <si>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</si>
  <si>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</si>
  <si>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</si>
  <si>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</si>
  <si>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</si>
  <si>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</si>
  <si>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</si>
  <si>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</si>
  <si>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</si>
  <si>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</si>
  <si>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</si>
  <si>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</si>
  <si>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</si>
  <si>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</si>
  <si>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</si>
  <si>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</si>
  <si>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</si>
  <si>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</si>
  <si>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</si>
  <si>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</si>
  <si>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</si>
  <si>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</si>
  <si>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</si>
  <si>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</si>
  <si>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</si>
  <si>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</si>
  <si>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</si>
  <si>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</si>
  <si>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</si>
  <si>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</si>
  <si>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</si>
  <si>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</si>
  <si>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</si>
  <si>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</si>
  <si>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</si>
  <si>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</si>
  <si>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</si>
  <si>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</si>
  <si>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</si>
  <si>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</si>
  <si>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</si>
  <si>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</si>
  <si>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</si>
  <si>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</si>
  <si>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</si>
  <si>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</si>
  <si>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</si>
  <si>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</si>
  <si>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</si>
  <si>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</si>
  <si>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</si>
  <si>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</si>
  <si>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</si>
  <si>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</si>
  <si>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</si>
  <si>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</si>
  <si>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</si>
  <si>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</si>
  <si>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</si>
  <si>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</si>
  <si>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</si>
  <si>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</si>
  <si>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</si>
  <si>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</si>
  <si>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</si>
  <si>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</si>
  <si>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</si>
  <si>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</si>
  <si>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</si>
  <si>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</si>
  <si>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</si>
  <si>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</si>
  <si>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</si>
  <si>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</si>
  <si>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</si>
  <si>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</si>
  <si>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</si>
  <si>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</si>
  <si>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</si>
  <si>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</si>
  <si>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</si>
  <si>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</si>
  <si>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</si>
  <si>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</si>
  <si>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</si>
  <si>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</si>
  <si>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</si>
  <si>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</si>
  <si>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</si>
  <si>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</si>
  <si>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</si>
  <si>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</si>
  <si>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</si>
  <si>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</si>
  <si>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</si>
  <si>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</si>
  <si>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</si>
  <si>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</si>
  <si>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</si>
  <si>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</si>
  <si>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</si>
  <si>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</si>
  <si>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</si>
  <si>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</si>
  <si>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</si>
  <si>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</si>
  <si>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</si>
  <si>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</si>
  <si>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</si>
  <si>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</si>
  <si>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</si>
  <si>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</si>
  <si>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</si>
  <si>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</si>
  <si>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</si>
  <si>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</si>
  <si>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</si>
  <si>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</si>
  <si>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</si>
  <si>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</si>
  <si>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</si>
  <si>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</si>
  <si>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</si>
  <si>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</si>
  <si>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</si>
  <si>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</si>
  <si>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</si>
  <si>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</si>
  <si>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</si>
  <si>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</si>
  <si>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</si>
  <si>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</si>
  <si>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</si>
  <si>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</si>
  <si>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</si>
  <si>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</si>
  <si>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</si>
  <si>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</si>
  <si>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</si>
  <si>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</si>
  <si>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</si>
  <si>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</si>
  <si>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</si>
  <si>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</si>
  <si>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</si>
  <si>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</si>
  <si>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</si>
  <si>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</si>
  <si>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</si>
  <si>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</si>
  <si>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</si>
  <si>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</si>
  <si>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</si>
  <si>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</si>
  <si>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</si>
  <si>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</si>
  <si>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</si>
  <si>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</si>
  <si>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</si>
  <si>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</si>
  <si>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</si>
  <si>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</si>
  <si>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</si>
  <si>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</si>
  <si>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</si>
  <si>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</si>
  <si>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</si>
  <si>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</si>
  <si>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</si>
  <si>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</si>
  <si>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</si>
  <si>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</si>
  <si>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</si>
  <si>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</si>
  <si>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</si>
  <si>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</si>
  <si>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</si>
  <si>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</si>
  <si>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</si>
  <si>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</si>
  <si>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</si>
  <si>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</si>
  <si>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</si>
  <si>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</si>
  <si>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</si>
  <si>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</si>
  <si>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</si>
  <si>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</si>
  <si>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</si>
  <si>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</si>
  <si>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</si>
  <si>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</si>
  <si>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</si>
  <si>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</si>
  <si>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</si>
  <si>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</si>
  <si>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</si>
  <si>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</si>
  <si>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</si>
  <si>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</si>
  <si>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</si>
  <si>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</si>
  <si>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</si>
  <si>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</si>
  <si>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</si>
  <si>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</si>
  <si>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</si>
  <si>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</si>
  <si>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</si>
  <si>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</si>
  <si>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</si>
  <si>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</si>
  <si>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</si>
  <si>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</si>
  <si>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</si>
  <si>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</si>
  <si>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</si>
  <si>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</si>
  <si>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</si>
  <si>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</si>
  <si>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</si>
  <si>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</si>
  <si>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</si>
  <si>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</si>
  <si>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</si>
  <si>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</si>
  <si>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</si>
  <si>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</si>
  <si>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</si>
  <si>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</si>
  <si>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</si>
  <si>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</si>
  <si>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</si>
  <si>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</si>
  <si>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</si>
  <si>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</si>
  <si>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</si>
  <si>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</si>
  <si>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</si>
  <si>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</si>
  <si>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</si>
  <si>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</si>
  <si>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</si>
  <si>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</si>
  <si>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</si>
  <si>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</si>
  <si>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</si>
  <si>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</si>
  <si>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</si>
  <si>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</si>
  <si>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</si>
  <si>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</si>
  <si>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</si>
  <si>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</si>
  <si>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</si>
  <si>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</si>
  <si>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</si>
  <si>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</si>
  <si>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</si>
  <si>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</si>
  <si>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</si>
  <si>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</si>
  <si>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</si>
  <si>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</si>
  <si>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</si>
  <si>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</si>
  <si>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</si>
  <si>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</si>
  <si>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</si>
  <si>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</si>
  <si>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</si>
  <si>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</si>
  <si>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</si>
  <si>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</si>
  <si>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</si>
  <si>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</si>
  <si>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</si>
  <si>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</si>
  <si>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</si>
  <si>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</si>
  <si>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</si>
  <si>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</si>
  <si>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</si>
  <si>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</si>
  <si>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</si>
  <si>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</si>
  <si>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</si>
  <si>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</si>
  <si>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</si>
  <si>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</si>
  <si>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</si>
  <si>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</si>
  <si>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</si>
  <si>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</si>
  <si>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</si>
  <si>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</si>
  <si>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</si>
  <si>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</si>
  <si>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</si>
  <si>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</si>
  <si>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</si>
  <si>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</si>
  <si>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</si>
  <si>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</si>
  <si>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</si>
  <si>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</si>
  <si>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</si>
  <si>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</si>
  <si>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</si>
  <si>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</si>
  <si>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</si>
  <si>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</si>
  <si>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</si>
  <si>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</si>
  <si>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</si>
  <si>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</si>
  <si>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</si>
  <si>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</si>
  <si>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</si>
  <si>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</si>
  <si>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</si>
  <si>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</si>
  <si>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</si>
  <si>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</si>
  <si>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</si>
  <si>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</si>
  <si>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</si>
  <si>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</si>
  <si>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</si>
  <si>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</si>
  <si>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</si>
  <si>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</si>
  <si>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</si>
  <si>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</si>
  <si>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</si>
  <si>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</si>
  <si>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</si>
  <si>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</si>
  <si>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</si>
  <si>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</si>
  <si>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</si>
  <si>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</si>
  <si>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</si>
  <si>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</si>
  <si>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</si>
  <si>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</si>
  <si>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</si>
  <si>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</si>
  <si>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</si>
  <si>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</si>
  <si>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</si>
  <si>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</si>
  <si>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</si>
  <si>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</si>
  <si>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</si>
  <si>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</si>
  <si>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</si>
  <si>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</si>
  <si>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</si>
  <si>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</si>
  <si>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</si>
  <si>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</si>
  <si>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</si>
  <si>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</si>
  <si>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</si>
  <si>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</si>
  <si>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</si>
  <si>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</si>
  <si>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</si>
  <si>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</si>
  <si>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</si>
  <si>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</si>
  <si>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</si>
  <si>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</si>
  <si>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</si>
  <si>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</si>
  <si>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</si>
  <si>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</si>
  <si>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</si>
  <si>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</si>
  <si>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</si>
  <si>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</si>
  <si>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</si>
  <si>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</si>
  <si>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</si>
  <si>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</si>
  <si>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</si>
  <si>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</si>
  <si>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</si>
  <si>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</si>
  <si>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</si>
  <si>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</si>
  <si>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</si>
  <si>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</si>
  <si>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</si>
  <si>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</si>
  <si>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</si>
  <si>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</si>
  <si>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</si>
  <si>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</si>
  <si>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</si>
  <si>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</si>
  <si>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</si>
  <si>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</si>
  <si>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</si>
  <si>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</si>
  <si>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</si>
  <si>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</si>
  <si>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</si>
  <si>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</si>
  <si>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</si>
  <si>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</si>
  <si>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</si>
  <si>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</si>
  <si>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</si>
  <si>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</si>
  <si>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</si>
  <si>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</si>
  <si>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</si>
  <si>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</si>
  <si>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</si>
  <si>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</si>
  <si>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</si>
  <si>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</si>
  <si>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</si>
  <si>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</si>
  <si>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</si>
  <si>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</si>
  <si>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</si>
  <si>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</si>
  <si>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</si>
  <si>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</si>
  <si>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</si>
  <si>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</si>
  <si>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</si>
  <si>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</si>
  <si>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</si>
  <si>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</si>
  <si>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</si>
  <si>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</si>
  <si>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</si>
  <si>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</si>
  <si>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</si>
  <si>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</si>
  <si>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</si>
  <si>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</si>
  <si>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</si>
  <si>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</si>
  <si>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</si>
  <si>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</si>
  <si>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</si>
  <si>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</si>
  <si>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</si>
  <si>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</si>
  <si>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</si>
  <si>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</si>
  <si>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</si>
  <si>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</si>
  <si>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</si>
  <si>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</si>
  <si>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</si>
  <si>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</si>
  <si>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</si>
  <si>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</si>
  <si>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</si>
  <si>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</si>
  <si>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</si>
  <si>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</si>
  <si>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</si>
  <si>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</si>
  <si>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</si>
  <si>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</si>
  <si>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</si>
  <si>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</si>
  <si>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</si>
  <si>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</si>
  <si>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</si>
  <si>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</si>
  <si>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</si>
  <si>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</si>
  <si>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</si>
  <si>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</si>
  <si>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</si>
  <si>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</si>
  <si>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</si>
  <si>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</si>
  <si>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</si>
  <si>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</si>
  <si>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</si>
  <si>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</si>
  <si>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</si>
  <si>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</si>
  <si>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</si>
  <si>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</si>
  <si>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</si>
  <si>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</si>
  <si>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</si>
  <si>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</si>
  <si>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</si>
  <si>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</si>
  <si>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</si>
  <si>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</si>
  <si>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</si>
  <si>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</si>
  <si>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</si>
  <si>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</si>
  <si>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</si>
  <si>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</si>
  <si>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</si>
  <si>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</si>
  <si>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</si>
  <si>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</si>
  <si>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</si>
  <si>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</si>
  <si>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</si>
  <si>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</si>
  <si>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</si>
  <si>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</si>
  <si>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</si>
  <si>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</si>
  <si>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</si>
  <si>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</si>
  <si>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</si>
  <si>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</si>
  <si>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</si>
  <si>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</si>
  <si>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</si>
  <si>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</si>
  <si>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</si>
  <si>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</si>
  <si>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</si>
  <si>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</si>
  <si>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</si>
  <si>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</si>
  <si>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</si>
  <si>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</si>
  <si>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</si>
  <si>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</si>
  <si>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</si>
  <si>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</si>
  <si>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</si>
  <si>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</si>
  <si>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</si>
  <si>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</si>
  <si>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</si>
  <si>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</si>
  <si>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</si>
  <si>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</si>
  <si>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</si>
  <si>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</si>
  <si>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</si>
  <si>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</si>
  <si>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</si>
  <si>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</si>
  <si>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</si>
  <si>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</si>
  <si>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</si>
  <si>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</si>
  <si>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</si>
  <si>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</si>
  <si>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</si>
  <si>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</si>
  <si>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</si>
  <si>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</si>
  <si>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</si>
  <si>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</si>
  <si>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</si>
  <si>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</si>
  <si>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</si>
  <si>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</si>
  <si>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</si>
  <si>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</si>
  <si>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</si>
  <si>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</si>
  <si>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</si>
  <si>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</si>
  <si>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</si>
  <si>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</si>
  <si>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</si>
  <si>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</si>
  <si>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</si>
  <si>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</si>
  <si>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</si>
  <si>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</si>
  <si>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</si>
  <si>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</si>
  <si>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</si>
  <si>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</si>
  <si>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</si>
  <si>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</si>
  <si>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</si>
  <si>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</si>
  <si>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</si>
  <si>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</si>
  <si>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</si>
  <si>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</si>
  <si>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</si>
  <si>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</si>
  <si>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</si>
  <si>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</si>
  <si>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</si>
  <si>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</si>
  <si>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</si>
  <si>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</si>
  <si>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</si>
  <si>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</si>
  <si>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</si>
  <si>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</si>
  <si>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</si>
  <si>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</si>
  <si>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</si>
  <si>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</si>
  <si>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</si>
  <si>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</si>
  <si>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</si>
  <si>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</si>
  <si>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</si>
  <si>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</si>
  <si>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</si>
  <si>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</si>
  <si>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</si>
  <si>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</si>
  <si>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</si>
  <si>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</si>
  <si>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</si>
  <si>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</si>
  <si>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</si>
  <si>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</si>
  <si>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</si>
  <si>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</si>
  <si>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</si>
  <si>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</si>
  <si>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</si>
  <si>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</si>
  <si>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</si>
  <si>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</si>
  <si>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</si>
  <si>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</si>
  <si>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</si>
  <si>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</si>
  <si>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</si>
  <si>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</si>
  <si>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</si>
  <si>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</si>
  <si>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</si>
  <si>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</si>
  <si>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</si>
  <si>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</si>
  <si>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</si>
  <si>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</si>
  <si>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</si>
  <si>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</si>
  <si>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</si>
  <si>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</si>
  <si>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</si>
  <si>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</si>
  <si>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</si>
  <si>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</si>
  <si>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</si>
  <si>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</si>
  <si>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</si>
  <si>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</si>
  <si>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</si>
  <si>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</si>
  <si>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</si>
  <si>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</si>
  <si>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</si>
  <si>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</si>
  <si>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</si>
  <si>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</si>
  <si>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</si>
  <si>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</si>
  <si>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</si>
  <si>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</si>
  <si>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</si>
  <si>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</si>
  <si>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</si>
  <si>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</si>
  <si>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</si>
  <si>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</si>
  <si>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</si>
  <si>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</si>
  <si>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</si>
  <si>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</si>
  <si>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</si>
  <si>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</si>
  <si>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</si>
  <si>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</si>
  <si>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</si>
  <si>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</si>
  <si>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</si>
  <si>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</si>
  <si>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</si>
  <si>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</si>
  <si>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</si>
  <si>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</si>
  <si>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</si>
  <si>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</si>
  <si>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</si>
  <si>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</si>
  <si>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</si>
  <si>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</si>
  <si>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</si>
  <si>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</si>
  <si>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</si>
  <si>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</si>
  <si>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</si>
  <si>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</si>
  <si>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</si>
  <si>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</si>
  <si>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</si>
  <si>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</si>
  <si>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</si>
  <si>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</si>
  <si>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</si>
  <si>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</si>
  <si>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</si>
  <si>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</si>
  <si>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</si>
  <si>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</si>
  <si>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</si>
  <si>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</si>
  <si>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</si>
  <si>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</si>
  <si>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</si>
  <si>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</si>
  <si>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</si>
  <si>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</si>
  <si>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</si>
  <si>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</si>
  <si>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</si>
  <si>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</si>
  <si>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</si>
  <si>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</si>
  <si>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</si>
  <si>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</si>
  <si>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</si>
  <si>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</si>
  <si>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</si>
  <si>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</si>
  <si>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</si>
  <si>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</si>
  <si>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</si>
  <si>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</si>
  <si>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</si>
  <si>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</si>
  <si>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</si>
  <si>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</si>
  <si>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</si>
  <si>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</si>
  <si>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</si>
  <si>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</si>
  <si>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</si>
  <si>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</si>
  <si>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</si>
  <si>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</si>
  <si>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</si>
  <si>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</si>
  <si>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</si>
  <si>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</si>
  <si>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</si>
  <si>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</si>
  <si>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</si>
  <si>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</si>
  <si>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</si>
  <si>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</si>
  <si>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</si>
  <si>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</si>
  <si>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</si>
  <si>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</si>
  <si>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</si>
  <si>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</si>
  <si>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</si>
  <si>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</si>
  <si>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</si>
  <si>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</si>
  <si>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</si>
  <si>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</si>
  <si>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</si>
  <si>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</si>
  <si>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</si>
  <si>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</si>
  <si>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</si>
  <si>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</si>
  <si>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</si>
  <si>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</si>
  <si>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</si>
  <si>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</si>
  <si>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</si>
  <si>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</si>
  <si>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</si>
  <si>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</si>
  <si>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</si>
  <si>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</si>
  <si>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</si>
  <si>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</si>
  <si>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</si>
  <si>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</si>
  <si>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</si>
  <si>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</si>
  <si>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</si>
  <si>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</si>
  <si>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</si>
  <si>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</si>
  <si>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</si>
  <si>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</si>
  <si>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</si>
  <si>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</si>
  <si>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</si>
  <si>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</si>
  <si>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</si>
  <si>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</si>
  <si>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</si>
  <si>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</si>
  <si>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</si>
  <si>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</si>
  <si>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</si>
  <si>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</si>
  <si>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</si>
  <si>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</si>
  <si>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</si>
  <si>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</si>
  <si>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</si>
  <si>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</si>
  <si>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</si>
  <si>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</si>
  <si>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</si>
  <si>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</si>
  <si>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</si>
  <si>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</si>
  <si>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</si>
  <si>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</si>
  <si>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</si>
  <si>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</si>
  <si>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</si>
  <si>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</si>
  <si>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</si>
  <si>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</si>
  <si>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</si>
  <si>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</si>
  <si>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</si>
  <si>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</si>
  <si>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</si>
  <si>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</si>
  <si>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</si>
  <si>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</si>
  <si>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</si>
  <si>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</si>
  <si>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</si>
  <si>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</si>
  <si>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</si>
  <si>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</si>
  <si>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</si>
  <si>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</si>
  <si>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</si>
  <si>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</si>
  <si>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</si>
  <si>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</si>
  <si>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</si>
  <si>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</si>
  <si>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</si>
  <si>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</si>
  <si>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</si>
  <si>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</si>
  <si>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</si>
  <si>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</si>
  <si>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</si>
  <si>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</si>
  <si>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</si>
  <si>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</si>
  <si>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</si>
  <si>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</si>
  <si>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</si>
  <si>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</si>
  <si>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</si>
  <si>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</si>
  <si>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</si>
  <si>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</si>
  <si>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</si>
  <si>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</si>
  <si>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</si>
  <si>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</si>
  <si>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</si>
  <si>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</si>
  <si>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</si>
  <si>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</si>
  <si>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</si>
  <si>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</si>
  <si>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</si>
  <si>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</si>
  <si>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</si>
  <si>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</si>
  <si>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</si>
  <si>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</si>
  <si>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</si>
  <si>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</si>
  <si>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</si>
  <si>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</si>
  <si>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</si>
  <si>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</si>
  <si>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</si>
  <si>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</si>
  <si>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</si>
  <si>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</si>
  <si>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</si>
  <si>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</si>
  <si>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</si>
  <si>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</si>
  <si>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</si>
  <si>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</si>
  <si>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</si>
  <si>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</si>
  <si>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</si>
  <si>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</si>
  <si>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</si>
  <si>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</si>
  <si>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</si>
  <si>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</si>
  <si>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</si>
  <si>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</si>
  <si>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</si>
  <si>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</si>
  <si>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</si>
  <si>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</si>
  <si>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</si>
  <si>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</si>
  <si>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</si>
  <si>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</si>
  <si>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</si>
  <si>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</si>
  <si>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</si>
  <si>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</si>
  <si>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</si>
  <si>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</si>
  <si>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</si>
  <si>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</si>
  <si>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</si>
  <si>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</si>
  <si>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</si>
  <si>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</si>
  <si>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</si>
  <si>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</si>
  <si>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</si>
  <si>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</si>
  <si>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</si>
  <si>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</si>
  <si>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</si>
  <si>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</si>
  <si>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</si>
  <si>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</si>
  <si>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</si>
  <si>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</si>
  <si>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</si>
  <si>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</si>
  <si>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</si>
  <si>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</si>
  <si>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</si>
  <si>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</si>
  <si>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</si>
  <si>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</si>
  <si>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</si>
  <si>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</si>
  <si>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</si>
  <si>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</si>
  <si>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</si>
  <si>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</si>
  <si>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</si>
  <si>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</si>
  <si>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</si>
  <si>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</si>
  <si>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</si>
  <si>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</si>
  <si>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</si>
  <si>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</si>
  <si>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</si>
  <si>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</si>
  <si>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</si>
  <si>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</si>
  <si>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</si>
  <si>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</si>
  <si>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</si>
  <si>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</si>
  <si>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</si>
  <si>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</si>
  <si>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</si>
  <si>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</si>
  <si>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</si>
  <si>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</si>
  <si>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</si>
  <si>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</si>
  <si>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</si>
  <si>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</si>
  <si>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</si>
  <si>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</si>
  <si>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</si>
  <si>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</si>
  <si>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</si>
  <si>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</si>
  <si>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</si>
  <si>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</si>
  <si>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</si>
  <si>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</si>
  <si>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</si>
  <si>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</si>
  <si>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</si>
  <si>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</si>
  <si>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</si>
  <si>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</si>
  <si>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</si>
  <si>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</si>
  <si>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</si>
  <si>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</si>
  <si>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</si>
  <si>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</si>
  <si>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</si>
  <si>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</si>
  <si>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</si>
  <si>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</si>
  <si>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</si>
  <si>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</si>
  <si>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</si>
  <si>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</si>
  <si>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</si>
  <si>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</si>
  <si>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</si>
  <si>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</si>
  <si>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</si>
  <si>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</si>
  <si>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</si>
  <si>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</si>
  <si>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</si>
  <si>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</si>
  <si>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</si>
  <si>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</si>
  <si>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</si>
  <si>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</si>
  <si>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</si>
  <si>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</si>
  <si>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</si>
  <si>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</si>
  <si>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</si>
  <si>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</si>
  <si>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</si>
  <si>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</si>
  <si>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</si>
  <si>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</si>
  <si>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</si>
  <si>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</si>
  <si>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</si>
  <si>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</si>
  <si>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</si>
  <si>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</si>
  <si>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</si>
  <si>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</si>
  <si>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</si>
  <si>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</si>
  <si>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</si>
  <si>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</si>
  <si>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</si>
  <si>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</si>
  <si>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</si>
  <si>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</si>
  <si>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</si>
  <si>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</si>
  <si>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</si>
  <si>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</si>
  <si>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</si>
  <si>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</si>
  <si>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</si>
  <si>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</si>
  <si>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</si>
  <si>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</si>
  <si>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</si>
  <si>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</si>
  <si>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</si>
  <si>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</si>
  <si>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</si>
  <si>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</si>
  <si>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</si>
  <si>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</si>
  <si>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</si>
  <si>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</si>
  <si>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</si>
  <si>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</si>
  <si>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</si>
  <si>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</si>
  <si>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</si>
  <si>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</si>
  <si>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</si>
  <si>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</si>
  <si>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</si>
  <si>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</si>
  <si>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</si>
  <si>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</si>
  <si>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</si>
  <si>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</si>
  <si>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</si>
  <si>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</si>
  <si>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</si>
  <si>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</si>
  <si>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</si>
  <si>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</si>
  <si>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</si>
  <si>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</si>
  <si>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</si>
  <si>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</si>
  <si>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</si>
  <si>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</si>
  <si>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</si>
  <si>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</si>
  <si>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</si>
  <si>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</si>
  <si>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</si>
  <si>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</si>
  <si>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</si>
  <si>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</si>
  <si>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</si>
  <si>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</si>
  <si>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</si>
  <si>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</si>
  <si>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</si>
  <si>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</si>
  <si>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</si>
  <si>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</si>
  <si>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</si>
  <si>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</si>
  <si>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</si>
  <si>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</si>
  <si>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</si>
  <si>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</si>
  <si>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</si>
  <si>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</si>
  <si>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</si>
  <si>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</si>
  <si>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</si>
  <si>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</si>
  <si>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</si>
  <si>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</si>
  <si>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</si>
  <si>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</si>
  <si>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</si>
  <si>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</si>
  <si>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</si>
  <si>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</si>
  <si>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</si>
  <si>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</si>
  <si>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</si>
  <si>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</si>
  <si>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</si>
  <si>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</si>
  <si>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</si>
  <si>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</si>
  <si>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</si>
  <si>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</si>
  <si>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</si>
  <si>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</si>
  <si>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</si>
  <si>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</si>
  <si>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</si>
  <si>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</si>
  <si>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</si>
  <si>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</si>
  <si>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</si>
  <si>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</si>
  <si>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</si>
  <si>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</si>
  <si>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</si>
  <si>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</si>
  <si>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</si>
  <si>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</si>
  <si>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</si>
  <si>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</si>
  <si>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</si>
  <si>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</si>
  <si>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</si>
  <si>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</si>
  <si>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</si>
  <si>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</si>
  <si>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</si>
  <si>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</si>
  <si>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</si>
  <si>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</si>
  <si>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</si>
  <si>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</si>
  <si>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</si>
  <si>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</si>
  <si>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</si>
  <si>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</si>
  <si>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</si>
  <si>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</si>
  <si>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</si>
  <si>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</si>
  <si>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</si>
  <si>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</si>
  <si>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</si>
  <si>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</si>
  <si>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</si>
  <si>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</si>
  <si>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</si>
  <si>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</si>
  <si>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</si>
  <si>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</si>
  <si>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</si>
  <si>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</si>
  <si>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</si>
  <si>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</si>
  <si>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</si>
  <si>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</si>
  <si>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</si>
  <si>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</si>
  <si>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</si>
  <si>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</si>
  <si>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</si>
  <si>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</si>
  <si>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</si>
  <si>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</si>
  <si>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</si>
  <si>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</si>
  <si>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</si>
  <si>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</si>
  <si>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</si>
  <si>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</si>
  <si>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</si>
  <si>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</si>
  <si>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</si>
  <si>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</si>
  <si>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</si>
  <si>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</si>
  <si>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</si>
  <si>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</si>
  <si>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</si>
  <si>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</si>
  <si>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</si>
  <si>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</si>
  <si>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</si>
  <si>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</si>
  <si>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</si>
  <si>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</si>
  <si>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</si>
  <si>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</si>
  <si>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</si>
  <si>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</si>
  <si>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</si>
  <si>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</si>
  <si>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</si>
  <si>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</si>
  <si>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</si>
  <si>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</si>
  <si>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</si>
  <si>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</si>
  <si>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</si>
  <si>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</si>
  <si>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</si>
  <si>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</si>
  <si>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</si>
  <si>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</si>
  <si>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</si>
  <si>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</si>
  <si>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</si>
  <si>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</si>
  <si>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</si>
  <si>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</si>
  <si>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</si>
  <si>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</si>
  <si>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</si>
  <si>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</si>
  <si>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</si>
  <si>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</si>
  <si>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</si>
  <si>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</si>
  <si>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</si>
  <si>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</si>
  <si>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</si>
  <si>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</si>
  <si>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</si>
  <si>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</si>
  <si>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</si>
  <si>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</si>
  <si>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</si>
  <si>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</si>
  <si>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</si>
  <si>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</si>
  <si>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</si>
  <si>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</si>
  <si>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</si>
  <si>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</si>
  <si>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</si>
  <si>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</si>
  <si>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</si>
  <si>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</si>
  <si>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</si>
  <si>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</si>
  <si>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</si>
  <si>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</si>
  <si>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</si>
  <si>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</si>
  <si>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</si>
  <si>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</si>
  <si>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</si>
  <si>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</si>
  <si>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</si>
  <si>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</si>
  <si>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</si>
  <si>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</si>
  <si>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</si>
  <si>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</si>
  <si>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</si>
  <si>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</si>
  <si>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</si>
  <si>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</si>
  <si>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</si>
  <si>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</si>
  <si>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</si>
  <si>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</si>
  <si>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</si>
  <si>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</si>
  <si>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</si>
  <si>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</si>
  <si>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</si>
  <si>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</si>
  <si>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</si>
  <si>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</si>
  <si>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</si>
  <si>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</si>
  <si>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</si>
  <si>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</si>
  <si>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</si>
  <si>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</si>
  <si>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</si>
  <si>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</si>
  <si>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</si>
  <si>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</si>
  <si>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</si>
  <si>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</si>
  <si>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</si>
  <si>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</si>
  <si>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</si>
  <si>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</si>
  <si>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</si>
  <si>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</si>
  <si>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</si>
  <si>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</si>
  <si>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</si>
  <si>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</si>
  <si>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</si>
  <si>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</si>
  <si>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</si>
  <si>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</si>
  <si>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</si>
  <si>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</si>
  <si>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</si>
  <si>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</si>
  <si>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</si>
  <si>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</si>
  <si>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</si>
  <si>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</si>
  <si>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</si>
  <si>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</si>
  <si>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</si>
  <si>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</si>
  <si>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</si>
  <si>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</si>
  <si>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</si>
  <si>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</si>
  <si>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</si>
  <si>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</si>
  <si>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</si>
  <si>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</si>
  <si>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</si>
  <si>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</si>
  <si>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</si>
  <si>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</si>
  <si>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</si>
  <si>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</si>
  <si>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</si>
  <si>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</si>
  <si>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</si>
  <si>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</si>
  <si>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</si>
  <si>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</si>
  <si>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</si>
  <si>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</si>
  <si>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</si>
  <si>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</si>
  <si>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</si>
  <si>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</si>
  <si>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</si>
  <si>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</si>
  <si>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</si>
  <si>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</si>
  <si>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</si>
  <si>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</si>
  <si>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</si>
  <si>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</si>
  <si>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</si>
  <si>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</si>
  <si>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</si>
  <si>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</si>
  <si>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</si>
  <si>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</si>
  <si>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</si>
  <si>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</si>
  <si>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</si>
  <si>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</si>
  <si>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</si>
  <si>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</si>
  <si>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</si>
  <si>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</si>
  <si>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</si>
  <si>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</si>
  <si>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</si>
  <si>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</si>
  <si>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</si>
  <si>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</si>
  <si>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</si>
  <si>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</si>
  <si>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</si>
  <si>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</si>
  <si>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</si>
  <si>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</si>
  <si>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</si>
  <si>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</si>
  <si>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</si>
  <si>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</si>
  <si>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</si>
  <si>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</si>
  <si>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</si>
  <si>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</si>
  <si>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</si>
  <si>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</si>
  <si>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</si>
  <si>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</si>
  <si>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</si>
  <si>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</si>
  <si>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</si>
  <si>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</si>
  <si>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</si>
  <si>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</si>
  <si>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</si>
  <si>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</si>
  <si>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</si>
  <si>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</si>
  <si>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</si>
  <si>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</si>
  <si>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</si>
  <si>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</si>
  <si>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</si>
  <si>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</si>
  <si>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</si>
  <si>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</si>
  <si>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</si>
  <si>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</si>
  <si>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</si>
  <si>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</si>
  <si>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</si>
  <si>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</si>
  <si>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</si>
  <si>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</si>
  <si>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</si>
  <si>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</si>
  <si>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</si>
  <si>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</si>
  <si>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</si>
  <si>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</si>
  <si>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</si>
  <si>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</si>
  <si>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</si>
  <si>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</si>
  <si>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</si>
  <si>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</si>
  <si>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</si>
  <si>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</si>
  <si>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</si>
  <si>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</si>
  <si>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</si>
  <si>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</si>
  <si>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</si>
  <si>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</si>
  <si>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</si>
  <si>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</si>
  <si>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</si>
  <si>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</si>
  <si>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</si>
  <si>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</si>
  <si>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</si>
  <si>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</si>
  <si>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</si>
  <si>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</si>
  <si>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</si>
  <si>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</si>
  <si>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</si>
  <si>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</si>
  <si>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</si>
  <si>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</si>
  <si>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</si>
  <si>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</si>
  <si>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</si>
  <si>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</si>
  <si>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</si>
  <si>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</si>
  <si>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</si>
  <si>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</si>
  <si>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</si>
  <si>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</si>
  <si>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</si>
  <si>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</si>
  <si>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</si>
  <si>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</si>
  <si>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</si>
  <si>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</si>
  <si>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</si>
  <si>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</si>
  <si>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</si>
  <si>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</si>
  <si>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</si>
  <si>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</si>
  <si>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</si>
  <si>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</si>
  <si>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</si>
  <si>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</si>
  <si>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</si>
  <si>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</si>
  <si>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</si>
  <si>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</si>
  <si>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</si>
  <si>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</si>
  <si>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</si>
  <si>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</si>
  <si>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</si>
  <si>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</si>
  <si>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</si>
  <si>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</si>
  <si>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</si>
  <si>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</si>
  <si>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</si>
  <si>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</si>
  <si>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</si>
  <si>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</si>
  <si>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</si>
  <si>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</si>
  <si>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</si>
  <si>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</si>
  <si>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</si>
  <si>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</si>
  <si>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</si>
  <si>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</si>
  <si>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</si>
  <si>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</si>
  <si>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</si>
  <si>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</si>
  <si>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</si>
  <si>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</si>
  <si>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</si>
  <si>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</si>
  <si>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</si>
  <si>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</si>
  <si>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</si>
  <si>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</si>
  <si>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</si>
  <si>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</si>
  <si>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</si>
  <si>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</si>
  <si>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</si>
  <si>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</si>
  <si>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</si>
  <si>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</si>
  <si>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</si>
  <si>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</si>
  <si>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</si>
  <si>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</si>
  <si>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</si>
  <si>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</si>
  <si>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</si>
  <si>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</si>
  <si>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</si>
  <si>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</si>
  <si>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</si>
  <si>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</si>
  <si>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</si>
  <si>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</si>
  <si>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</si>
  <si>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</si>
  <si>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</si>
  <si>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</si>
  <si>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</si>
  <si>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</si>
  <si>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</si>
  <si>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</si>
  <si>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</si>
  <si>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</si>
  <si>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</si>
  <si>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</si>
  <si>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</si>
  <si>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</si>
  <si>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</si>
  <si>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</si>
  <si>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</si>
  <si>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</si>
  <si>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</si>
  <si>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</si>
  <si>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</si>
  <si>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</si>
  <si>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</si>
  <si>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</si>
  <si>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</si>
  <si>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</si>
  <si>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</si>
  <si>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</si>
  <si>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</si>
  <si>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</si>
  <si>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</si>
  <si>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</si>
  <si>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</si>
  <si>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</si>
  <si>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</si>
  <si>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</si>
  <si>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</si>
  <si>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</si>
  <si>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</si>
  <si>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</si>
  <si>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</si>
  <si>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</si>
  <si>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</si>
  <si>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</si>
  <si>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</si>
  <si>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</si>
  <si>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</si>
  <si>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</si>
  <si>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</si>
  <si>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</si>
  <si>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</si>
  <si>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</si>
  <si>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</si>
  <si>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</si>
  <si>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</si>
  <si>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</si>
  <si>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</si>
  <si>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</si>
  <si>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</si>
  <si>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</si>
  <si>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</si>
  <si>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</si>
  <si>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</si>
  <si>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</si>
  <si>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</si>
  <si>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</si>
  <si>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</si>
  <si>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</si>
  <si>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</si>
  <si>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</si>
  <si>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</si>
  <si>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</si>
  <si>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</si>
  <si>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</si>
  <si>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</si>
  <si>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</si>
  <si>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</si>
  <si>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</si>
  <si>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</si>
  <si>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</si>
  <si>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</si>
  <si>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</si>
  <si>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</si>
  <si>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</si>
  <si>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</si>
  <si>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</si>
  <si>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</si>
  <si>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</si>
  <si>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</si>
  <si>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</si>
  <si>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</si>
  <si>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</si>
  <si>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</si>
  <si>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</si>
  <si>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</si>
  <si>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</si>
  <si>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</si>
  <si>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</si>
  <si>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</si>
  <si>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</si>
  <si>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</si>
  <si>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</si>
  <si>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</si>
  <si>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</si>
  <si>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</si>
  <si>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</si>
  <si>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</si>
  <si>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</si>
  <si>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</si>
  <si>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</si>
  <si>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</si>
  <si>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</si>
  <si>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</si>
  <si>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</si>
  <si>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</si>
  <si>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</si>
  <si>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</si>
  <si>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</si>
  <si>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</si>
  <si>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</si>
  <si>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</si>
  <si>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</si>
  <si>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</si>
  <si>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</si>
  <si>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</si>
  <si>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</si>
  <si>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</si>
  <si>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</si>
  <si>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</si>
  <si>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</si>
  <si>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</si>
  <si>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</si>
  <si>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</si>
  <si>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</si>
  <si>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</si>
  <si>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</si>
  <si>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</si>
  <si>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</si>
  <si>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</si>
  <si>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</si>
  <si>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</si>
  <si>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</si>
  <si>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</si>
  <si>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</si>
  <si>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</si>
  <si>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</si>
  <si>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</si>
  <si>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</si>
  <si>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</si>
  <si>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</si>
  <si>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</si>
  <si>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</si>
  <si>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</si>
  <si>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</si>
  <si>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</si>
  <si>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</si>
  <si>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</si>
  <si>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</si>
  <si>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</si>
  <si>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</si>
  <si>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</si>
  <si>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</si>
  <si>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</si>
  <si>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</si>
  <si>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</si>
  <si>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</si>
  <si>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</si>
  <si>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</si>
  <si>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</si>
  <si>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</si>
  <si>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</si>
  <si>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</si>
  <si>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</si>
  <si>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</si>
  <si>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</si>
  <si>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</si>
  <si>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</si>
  <si>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</si>
  <si>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</si>
  <si>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</si>
  <si>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</si>
  <si>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</si>
  <si>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</si>
  <si>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</si>
  <si>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</si>
  <si>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</si>
  <si>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</si>
  <si>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</si>
  <si>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</si>
  <si>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</si>
  <si>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</si>
  <si>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</si>
  <si>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</si>
  <si>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</si>
  <si>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</si>
  <si>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</si>
  <si>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</si>
  <si>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</si>
  <si>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</si>
  <si>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</si>
  <si>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</si>
  <si>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</si>
  <si>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</si>
  <si>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</si>
  <si>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</si>
  <si>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</si>
  <si>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</si>
  <si>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</si>
  <si>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</si>
  <si>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</si>
  <si>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</si>
  <si>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</si>
  <si>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</si>
  <si>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</si>
  <si>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</si>
  <si>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</si>
  <si>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</si>
  <si>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</si>
  <si>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</si>
  <si>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</si>
  <si>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</si>
  <si>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</si>
  <si>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</si>
  <si>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</si>
  <si>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</si>
  <si>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</si>
  <si>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</si>
  <si>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</si>
  <si>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</si>
  <si>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</si>
  <si>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</si>
  <si>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</si>
  <si>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</si>
  <si>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</si>
  <si>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</si>
  <si>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</si>
  <si>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</si>
  <si>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</si>
  <si>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</si>
  <si>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</si>
  <si>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</si>
  <si>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</si>
  <si>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</si>
  <si>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</si>
  <si>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</si>
  <si>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</si>
  <si>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</si>
  <si>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</si>
  <si>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</si>
  <si>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</si>
  <si>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</si>
  <si>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</si>
  <si>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</si>
  <si>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</si>
  <si>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</si>
  <si>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</si>
  <si>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</si>
  <si>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</si>
  <si>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</si>
  <si>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</si>
  <si>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</si>
  <si>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</si>
  <si>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</si>
  <si>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</si>
  <si>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</si>
  <si>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</si>
  <si>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</si>
  <si>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</si>
  <si>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</si>
  <si>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</si>
  <si>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</si>
  <si>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</si>
  <si>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</si>
  <si>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</si>
  <si>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</si>
  <si>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</si>
  <si>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</si>
  <si>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</si>
  <si>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</si>
  <si>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</si>
  <si>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</si>
  <si>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</si>
  <si>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</si>
  <si>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</si>
  <si>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</si>
  <si>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</si>
  <si>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</si>
  <si>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</si>
  <si>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</si>
  <si>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</si>
  <si>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</si>
  <si>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</si>
  <si>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</si>
  <si>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</si>
  <si>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</si>
  <si>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</si>
  <si>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</si>
  <si>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</si>
  <si>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</si>
  <si>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</si>
  <si>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</si>
  <si>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</si>
  <si>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</si>
  <si>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</si>
  <si>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</si>
  <si>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</si>
  <si>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</si>
  <si>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</si>
  <si>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</si>
  <si>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</si>
  <si>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</si>
  <si>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</si>
  <si>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</si>
  <si>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</si>
  <si>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</si>
  <si>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</si>
  <si>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</si>
  <si>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</si>
  <si>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</si>
  <si>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</si>
  <si>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</si>
  <si>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</si>
  <si>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</si>
  <si>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</si>
  <si>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</si>
  <si>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</si>
  <si>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</si>
  <si>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</si>
  <si>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</si>
  <si>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</si>
  <si>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</si>
  <si>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</si>
  <si>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</si>
  <si>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</si>
  <si>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</si>
  <si>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</si>
  <si>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</si>
  <si>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</si>
  <si>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</si>
  <si>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</si>
  <si>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</si>
  <si>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</si>
  <si>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</si>
  <si>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</si>
  <si>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</si>
  <si>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</si>
  <si>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</si>
  <si>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</si>
  <si>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</si>
  <si>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</si>
  <si>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</si>
  <si>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</si>
  <si>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</si>
  <si>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</si>
  <si>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</si>
  <si>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</si>
  <si>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</si>
  <si>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</si>
  <si>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</si>
  <si>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</si>
  <si>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</si>
  <si>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</si>
  <si>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</si>
  <si>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</si>
  <si>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</si>
  <si>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</si>
  <si>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</si>
  <si>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</si>
  <si>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</si>
  <si>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</si>
  <si>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</si>
  <si>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</si>
  <si>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</si>
  <si>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</si>
  <si>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</si>
  <si>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</si>
  <si>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</si>
  <si>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</si>
  <si>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</si>
  <si>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</si>
  <si>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</si>
  <si>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</si>
  <si>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</si>
  <si>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</si>
  <si>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</si>
  <si>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</si>
  <si>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</si>
  <si>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</si>
  <si>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</si>
  <si>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</si>
  <si>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</si>
  <si>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</si>
  <si>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</si>
  <si>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</si>
  <si>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</si>
  <si>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</si>
  <si>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</si>
  <si>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</si>
  <si>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</si>
  <si>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</si>
  <si>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</si>
  <si>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</si>
  <si>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</si>
  <si>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</si>
  <si>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</si>
  <si>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</si>
  <si>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</si>
  <si>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</si>
  <si>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</si>
  <si>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</si>
  <si>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</si>
  <si>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</si>
  <si>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</si>
  <si>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</si>
  <si>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</si>
  <si>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</si>
  <si>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</si>
  <si>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</si>
  <si>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</si>
  <si>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</si>
  <si>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</si>
  <si>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</si>
  <si>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</si>
  <si>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</si>
  <si>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</si>
  <si>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</si>
  <si>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</si>
  <si>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</si>
  <si>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</si>
  <si>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</si>
  <si>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</si>
  <si>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</si>
  <si>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</si>
  <si>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</si>
  <si>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</si>
  <si>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</si>
  <si>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</si>
  <si>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</si>
  <si>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</si>
  <si>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</si>
  <si>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</si>
  <si>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</si>
  <si>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</si>
  <si>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</si>
  <si>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</si>
  <si>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</si>
  <si>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</si>
  <si>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</si>
  <si>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</si>
  <si>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</si>
  <si>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</si>
  <si>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</si>
  <si>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</si>
  <si>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</si>
  <si>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</si>
  <si>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</si>
  <si>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</si>
  <si>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</si>
  <si>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</si>
  <si>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</si>
  <si>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</si>
  <si>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</si>
  <si>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</si>
  <si>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</si>
  <si>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</si>
  <si>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</si>
  <si>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</si>
  <si>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</si>
  <si>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</si>
  <si>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</si>
  <si>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</si>
  <si>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</si>
  <si>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</si>
  <si>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</si>
  <si>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</si>
  <si>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</si>
  <si>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</si>
  <si>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</si>
  <si>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</si>
  <si>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</si>
  <si>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</si>
  <si>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</si>
  <si>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</si>
  <si>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</si>
  <si>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</si>
  <si>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</si>
  <si>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</si>
  <si>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</si>
  <si>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</si>
  <si>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</si>
  <si>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</si>
  <si>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</si>
  <si>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</si>
  <si>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</si>
  <si>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</si>
  <si>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</si>
  <si>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</si>
  <si>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</si>
  <si>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</si>
  <si>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</si>
  <si>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</si>
  <si>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</si>
  <si>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</si>
  <si>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</si>
  <si>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</si>
  <si>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</si>
  <si>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</si>
  <si>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</si>
  <si>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</si>
  <si>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</si>
  <si>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</si>
  <si>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</si>
  <si>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</si>
  <si>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</si>
  <si>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</si>
  <si>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</si>
  <si>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</si>
  <si>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</si>
  <si>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</si>
  <si>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</si>
  <si>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</si>
  <si>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</si>
  <si>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</si>
  <si>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</si>
  <si>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</si>
  <si>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</si>
  <si>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</si>
  <si>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</si>
  <si>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</si>
  <si>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</si>
  <si>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</si>
  <si>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</si>
  <si>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</si>
  <si>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</si>
  <si>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</si>
  <si>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</si>
  <si>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</si>
  <si>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</si>
  <si>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</si>
  <si>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</si>
  <si>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</si>
  <si>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</si>
  <si>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</si>
  <si>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</si>
  <si>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</si>
  <si>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</si>
  <si>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</si>
  <si>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</si>
  <si>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</si>
  <si>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</si>
  <si>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</si>
  <si>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</si>
  <si>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</si>
  <si>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</si>
  <si>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</si>
  <si>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</si>
  <si>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</si>
  <si>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</si>
  <si>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</si>
  <si>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</si>
  <si>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</si>
  <si>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</si>
  <si>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</si>
  <si>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</si>
  <si>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</si>
  <si>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</si>
  <si>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</si>
  <si>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</si>
  <si>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</si>
  <si>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</si>
  <si>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</si>
  <si>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</si>
  <si>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</si>
  <si>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</si>
  <si>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</si>
  <si>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</si>
  <si>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</si>
  <si>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</si>
  <si>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</si>
  <si>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</si>
  <si>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</si>
  <si>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</si>
  <si>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</si>
  <si>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</si>
  <si>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</si>
  <si>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</si>
  <si>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</si>
  <si>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</si>
  <si>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</si>
  <si>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</si>
  <si>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</si>
  <si>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</si>
  <si>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</si>
  <si>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</si>
  <si>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</si>
  <si>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</si>
  <si>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</si>
  <si>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</si>
  <si>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</si>
  <si>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</si>
  <si>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</si>
  <si>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</si>
  <si>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</si>
  <si>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</si>
  <si>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</si>
  <si>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</si>
  <si>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</si>
  <si>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</si>
  <si>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</si>
  <si>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</si>
  <si>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</si>
  <si>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</si>
  <si>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</si>
  <si>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</si>
  <si>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</si>
  <si>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</si>
  <si>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</si>
  <si>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</si>
  <si>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</si>
  <si>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</si>
  <si>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</si>
  <si>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</si>
  <si>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</si>
  <si>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</si>
  <si>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</si>
  <si>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</si>
  <si>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</si>
  <si>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</si>
  <si>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</si>
  <si>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</si>
  <si>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</si>
  <si>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</si>
  <si>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</si>
  <si>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</si>
  <si>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</si>
  <si>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</si>
  <si>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</si>
  <si>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</si>
  <si>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</si>
  <si>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</si>
  <si>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</si>
  <si>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</si>
  <si>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</si>
  <si>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</si>
  <si>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</si>
  <si>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</si>
  <si>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</si>
  <si>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</si>
  <si>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</si>
  <si>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</si>
  <si>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</si>
  <si>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</si>
  <si>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</si>
  <si>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</si>
  <si>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</si>
  <si>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</si>
  <si>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</si>
  <si>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</si>
  <si>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</si>
  <si>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</si>
  <si>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</si>
  <si>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</si>
  <si>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</si>
  <si>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</si>
  <si>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</si>
  <si>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</si>
  <si>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</si>
  <si>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</si>
  <si>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</si>
  <si>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</si>
  <si>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</si>
  <si>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</si>
  <si>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</si>
  <si>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</si>
  <si>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</si>
  <si>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</si>
  <si>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</si>
  <si>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</si>
  <si>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</si>
  <si>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</si>
  <si>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</si>
  <si>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</si>
  <si>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</si>
  <si>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</si>
  <si>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</si>
  <si>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</si>
  <si>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</si>
  <si>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</si>
  <si>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</si>
  <si>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</si>
  <si>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</si>
  <si>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</si>
  <si>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</si>
  <si>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</si>
  <si>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</si>
  <si>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</si>
  <si>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</si>
  <si>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</si>
  <si>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</si>
  <si>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</si>
  <si>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</si>
  <si>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</si>
  <si>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</si>
  <si>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</si>
  <si>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</si>
  <si>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</si>
  <si>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</si>
  <si>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</si>
  <si>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</si>
  <si>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</si>
  <si>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</si>
  <si>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</si>
  <si>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</si>
  <si>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</si>
  <si>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</si>
  <si>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</si>
  <si>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</si>
  <si>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</si>
  <si>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</si>
  <si>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</si>
  <si>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</si>
  <si>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</si>
  <si>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</si>
  <si>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</si>
  <si>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</si>
  <si>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</si>
  <si>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</si>
  <si>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</si>
  <si>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</si>
  <si>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</si>
  <si>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</si>
  <si>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</si>
  <si>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</si>
  <si>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</si>
  <si>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</si>
  <si>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</si>
  <si>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</si>
  <si>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</si>
  <si>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</si>
  <si>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</si>
  <si>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</si>
  <si>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</si>
  <si>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</si>
  <si>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</si>
  <si>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</si>
  <si>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</si>
  <si>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</si>
  <si>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</si>
  <si>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</si>
  <si>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</si>
  <si>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</si>
  <si>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</si>
  <si>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</si>
  <si>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</si>
  <si>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</si>
  <si>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</si>
  <si>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</si>
  <si>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</si>
  <si>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</si>
  <si>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</si>
  <si>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</si>
  <si>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</si>
  <si>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</si>
  <si>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</si>
  <si>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</si>
  <si>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</si>
  <si>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</si>
  <si>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</si>
  <si>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</si>
  <si>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</si>
  <si>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</si>
  <si>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</si>
  <si>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</si>
  <si>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</si>
  <si>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</si>
  <si>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</si>
  <si>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</si>
  <si>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</si>
  <si>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</si>
  <si>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</si>
  <si>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</si>
  <si>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</si>
  <si>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</si>
  <si>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</si>
  <si>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</si>
  <si>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</si>
  <si>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</si>
  <si>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</si>
  <si>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</si>
  <si>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</si>
  <si>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</si>
  <si>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</si>
  <si>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</si>
  <si>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</si>
  <si>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</si>
  <si>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</si>
  <si>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</si>
  <si>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</si>
  <si>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</si>
  <si>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</si>
  <si>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</si>
  <si>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</si>
  <si>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</si>
  <si>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</si>
  <si>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</si>
  <si>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</si>
  <si>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</si>
  <si>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</si>
  <si>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</si>
  <si>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</si>
  <si>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</si>
  <si>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</si>
  <si>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</si>
  <si>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</si>
  <si>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</si>
  <si>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</si>
  <si>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</si>
  <si>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</si>
  <si>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</si>
  <si>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</si>
  <si>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</si>
  <si>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</si>
  <si>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</si>
  <si>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</si>
  <si>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</si>
  <si>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</si>
  <si>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</si>
  <si>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</si>
  <si>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</si>
  <si>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</si>
  <si>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</si>
  <si>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</si>
  <si>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</si>
  <si>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</si>
  <si>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</si>
  <si>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</si>
  <si>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</si>
  <si>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</si>
  <si>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</si>
  <si>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</si>
  <si>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</si>
  <si>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</si>
  <si>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</si>
  <si>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</si>
  <si>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</si>
  <si>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</si>
  <si>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</si>
  <si>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</si>
  <si>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</si>
  <si>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</si>
  <si>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</si>
  <si>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</si>
  <si>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</si>
  <si>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</si>
  <si>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</si>
  <si>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</si>
  <si>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</si>
  <si>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</si>
  <si>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</si>
  <si>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</si>
  <si>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</si>
  <si>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</si>
  <si>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</si>
  <si>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</si>
  <si>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</si>
  <si>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</si>
  <si>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</si>
  <si>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</si>
  <si>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</si>
  <si>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</si>
  <si>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</si>
  <si>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</si>
  <si>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</si>
  <si>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</si>
  <si>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</si>
  <si>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</si>
  <si>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</si>
  <si>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</si>
  <si>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</si>
  <si>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</si>
  <si>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</si>
  <si>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</si>
  <si>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</si>
  <si>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</si>
  <si>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</si>
  <si>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</si>
  <si>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</si>
  <si>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</si>
  <si>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</si>
  <si>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</si>
  <si>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</si>
  <si>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</si>
  <si>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</si>
  <si>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</si>
  <si>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</si>
  <si>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</si>
  <si>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</si>
  <si>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</si>
  <si>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</si>
  <si>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</si>
  <si>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</si>
  <si>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</si>
  <si>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</si>
  <si>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</si>
  <si>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</si>
  <si>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</si>
  <si>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</si>
  <si>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</si>
  <si>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</si>
  <si>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</si>
  <si>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</si>
  <si>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</si>
  <si>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</si>
  <si>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</si>
  <si>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</si>
  <si>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</si>
  <si>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</si>
  <si>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</si>
  <si>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</si>
  <si>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</si>
  <si>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</si>
  <si>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</si>
  <si>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</si>
  <si>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</si>
  <si>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</si>
  <si>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</si>
  <si>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</si>
  <si>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</si>
  <si>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</si>
  <si>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</si>
  <si>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</si>
  <si>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</si>
  <si>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</si>
  <si>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</si>
  <si>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</si>
  <si>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</si>
  <si>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</si>
  <si>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</si>
  <si>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</si>
  <si>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</si>
  <si>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</si>
  <si>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</si>
  <si>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</si>
  <si>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</si>
  <si>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</si>
  <si>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</si>
  <si>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</si>
  <si>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</si>
  <si>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</si>
  <si>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</si>
  <si>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</si>
  <si>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</si>
  <si>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</si>
  <si>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</si>
  <si>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</si>
  <si>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</si>
  <si>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</si>
  <si>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</si>
  <si>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</si>
  <si>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</si>
  <si>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</si>
  <si>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</si>
  <si>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</si>
  <si>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</si>
  <si>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</si>
  <si>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</si>
  <si>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</si>
  <si>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</si>
  <si>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</si>
  <si>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</si>
  <si>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</si>
  <si>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</si>
  <si>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</si>
  <si>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</si>
  <si>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</si>
  <si>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</si>
  <si>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</si>
  <si>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</si>
  <si>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</si>
  <si>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</si>
  <si>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</si>
  <si>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</si>
  <si>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</si>
  <si>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</si>
  <si>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</si>
  <si>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</si>
  <si>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</si>
  <si>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</si>
  <si>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</si>
  <si>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</si>
  <si>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</si>
  <si>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</si>
  <si>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</si>
  <si>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</si>
  <si>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</si>
  <si>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</si>
  <si>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</si>
  <si>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</si>
  <si>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</si>
  <si>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</si>
  <si>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</si>
  <si>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</si>
  <si>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</si>
  <si>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</si>
  <si>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</si>
  <si>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</si>
  <si>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</si>
  <si>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</si>
  <si>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</si>
  <si>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</si>
  <si>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</si>
  <si>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</si>
  <si>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</si>
  <si>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</si>
  <si>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</si>
  <si>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</si>
  <si>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</si>
  <si>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</si>
  <si>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</si>
  <si>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</si>
  <si>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</si>
  <si>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</si>
  <si>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</si>
  <si>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</si>
  <si>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</si>
  <si>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</si>
  <si>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</si>
  <si>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</si>
  <si>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</si>
  <si>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</si>
  <si>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</si>
  <si>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</si>
  <si>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</si>
  <si>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</si>
  <si>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</si>
  <si>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</si>
  <si>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</si>
  <si>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</si>
  <si>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</si>
  <si>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</si>
  <si>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</si>
  <si>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</si>
  <si>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</si>
  <si>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</si>
  <si>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</si>
  <si>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</si>
  <si>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</si>
  <si>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</si>
  <si>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</si>
  <si>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</si>
  <si>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</si>
  <si>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</si>
  <si>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</si>
  <si>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</si>
  <si>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</si>
  <si>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</si>
  <si>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</si>
  <si>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</si>
  <si>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</si>
  <si>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</si>
  <si>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</si>
  <si>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</si>
  <si>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</si>
  <si>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</si>
  <si>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</si>
  <si>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</si>
  <si>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</si>
  <si>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</si>
  <si>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</si>
  <si>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</si>
  <si>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</si>
  <si>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</si>
  <si>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</si>
  <si>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</si>
  <si>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</si>
  <si>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</si>
  <si>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</si>
  <si>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</si>
  <si>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</si>
  <si>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</si>
  <si>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</si>
  <si>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</si>
  <si>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</si>
  <si>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</si>
  <si>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</si>
  <si>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</si>
  <si>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</si>
  <si>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</si>
  <si>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</si>
  <si>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</si>
  <si>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</si>
  <si>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</si>
  <si>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</si>
  <si>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</si>
  <si>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</si>
  <si>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</si>
  <si>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</si>
  <si>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</si>
  <si>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</si>
  <si>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</si>
  <si>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</si>
  <si>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</si>
  <si>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</si>
  <si>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</si>
  <si>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</si>
  <si>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</si>
  <si>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</si>
  <si>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</si>
  <si>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</si>
  <si>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</si>
  <si>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</si>
  <si>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</si>
  <si>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</si>
  <si>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</si>
  <si>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</si>
  <si>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</si>
  <si>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</si>
  <si>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</si>
  <si>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</si>
  <si>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</si>
  <si>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</si>
  <si>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</si>
  <si>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</si>
  <si>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</si>
  <si>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</si>
  <si>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</si>
  <si>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</si>
  <si>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</si>
  <si>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</si>
  <si>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</si>
  <si>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</si>
  <si>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</si>
  <si>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</si>
  <si>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</si>
  <si>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</si>
  <si>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</si>
  <si>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</si>
  <si>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</si>
  <si>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</si>
  <si>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</si>
  <si>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</si>
  <si>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</si>
  <si>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</si>
  <si>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</si>
  <si>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</si>
  <si>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</si>
  <si>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</si>
  <si>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</si>
  <si>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</si>
  <si>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</si>
  <si>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</si>
  <si>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</si>
  <si>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</si>
  <si>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</si>
  <si>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</si>
  <si>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</si>
  <si>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</si>
  <si>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</si>
  <si>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</si>
  <si>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</si>
  <si>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</si>
  <si>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</si>
  <si>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</si>
  <si>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</si>
  <si>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</si>
  <si>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</si>
  <si>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</si>
  <si>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</si>
  <si>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</si>
  <si>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</si>
  <si>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</si>
  <si>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</si>
  <si>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</si>
  <si>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</si>
  <si>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</si>
  <si>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</si>
  <si>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</si>
  <si>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</si>
  <si>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</si>
  <si>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</si>
  <si>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</si>
  <si>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</si>
  <si>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</si>
  <si>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</si>
  <si>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</si>
  <si>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</si>
  <si>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</si>
  <si>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</si>
  <si>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</si>
  <si>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</si>
  <si>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</si>
  <si>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</si>
  <si>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</si>
  <si>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</si>
  <si>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</si>
  <si>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</si>
  <si>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</si>
  <si>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</si>
  <si>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</si>
  <si>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</si>
  <si>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</si>
  <si>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</si>
  <si>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</si>
  <si>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</si>
  <si>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</si>
  <si>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</si>
  <si>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</si>
  <si>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</si>
  <si>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</si>
  <si>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</si>
  <si>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</si>
  <si>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</si>
  <si>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</si>
  <si>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</si>
  <si>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</si>
  <si>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</si>
  <si>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</si>
  <si>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</si>
  <si>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</si>
  <si>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</si>
  <si>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</si>
  <si>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</si>
  <si>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</si>
  <si>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</si>
  <si>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</si>
  <si>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</si>
  <si>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</si>
  <si>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</si>
  <si>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</si>
  <si>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</si>
  <si>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</si>
  <si>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</si>
  <si>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</si>
  <si>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</si>
  <si>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</si>
  <si>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</si>
  <si>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</si>
  <si>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</si>
  <si>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</si>
  <si>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</si>
  <si>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</si>
  <si>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</si>
  <si>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</si>
  <si>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</si>
  <si>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</si>
  <si>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</si>
  <si>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</si>
  <si>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</si>
  <si>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</si>
  <si>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</si>
  <si>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</si>
  <si>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</si>
  <si>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</si>
  <si>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</si>
  <si>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</si>
  <si>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</si>
  <si>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</si>
  <si>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</si>
  <si>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</si>
  <si>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</si>
  <si>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</si>
  <si>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</si>
  <si>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</si>
  <si>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</si>
  <si>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</si>
  <si>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</si>
  <si>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</si>
  <si>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</si>
  <si>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</si>
  <si>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</si>
  <si>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</si>
  <si>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</si>
  <si>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</si>
  <si>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</si>
  <si>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</si>
  <si>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</si>
  <si>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</si>
  <si>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</si>
  <si>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</si>
  <si>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</si>
  <si>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</si>
  <si>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</si>
  <si>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</si>
  <si>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</si>
  <si>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</si>
  <si>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</si>
  <si>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</si>
  <si>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</si>
  <si>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</si>
  <si>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</si>
  <si>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</si>
  <si>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</si>
  <si>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</si>
  <si>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</si>
  <si>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</si>
  <si>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</si>
  <si>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</si>
  <si>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</si>
  <si>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</si>
  <si>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</si>
  <si>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</si>
  <si>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</si>
  <si>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</si>
  <si>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</si>
  <si>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</si>
  <si>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</si>
  <si>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</si>
  <si>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</si>
  <si>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</si>
  <si>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</si>
  <si>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</si>
  <si>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</si>
  <si>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</si>
  <si>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</si>
  <si>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</si>
  <si>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</si>
  <si>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</si>
  <si>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</si>
  <si>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</si>
  <si>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</si>
  <si>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</si>
  <si>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</si>
  <si>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</si>
  <si>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</si>
  <si>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</si>
  <si>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</si>
  <si>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</si>
  <si>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</si>
  <si>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</si>
  <si>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</si>
  <si>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</si>
  <si>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</si>
  <si>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</si>
  <si>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</si>
  <si>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</si>
  <si>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</si>
  <si>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</si>
  <si>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</si>
  <si>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</si>
  <si>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</si>
  <si>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</si>
  <si>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</si>
  <si>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</si>
  <si>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</si>
  <si>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</si>
  <si>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</si>
  <si>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</si>
  <si>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</si>
  <si>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</si>
  <si>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</si>
  <si>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</si>
  <si>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</si>
  <si>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</si>
  <si>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</si>
  <si>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</si>
  <si>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</si>
  <si>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</si>
  <si>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</si>
  <si>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</si>
  <si>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</si>
  <si>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</si>
  <si>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</si>
  <si>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</si>
  <si>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</si>
  <si>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</si>
  <si>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</si>
  <si>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</si>
  <si>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</si>
  <si>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</si>
  <si>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</si>
  <si>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</si>
  <si>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</si>
  <si>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</si>
  <si>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</si>
  <si>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</si>
  <si>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</si>
  <si>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</si>
  <si>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</si>
  <si>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</si>
  <si>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</si>
  <si>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</si>
  <si>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</si>
  <si>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</si>
  <si>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</si>
  <si>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</si>
  <si>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</si>
  <si>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</si>
  <si>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</si>
  <si>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</si>
  <si>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</si>
  <si>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</si>
  <si>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</si>
  <si>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</si>
  <si>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</si>
  <si>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</si>
  <si>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</si>
  <si>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</si>
  <si>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</si>
  <si>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</si>
  <si>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</si>
  <si>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</si>
  <si>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</si>
  <si>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</si>
  <si>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</si>
  <si>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</si>
  <si>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</si>
  <si>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</si>
  <si>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</si>
  <si>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</si>
  <si>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</si>
  <si>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</si>
  <si>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</si>
  <si>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</si>
  <si>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</si>
  <si>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</si>
  <si>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</si>
  <si>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</si>
  <si>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</si>
  <si>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</si>
  <si>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</si>
  <si>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</si>
  <si>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</si>
  <si>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</si>
  <si>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</si>
  <si>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</si>
  <si>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</si>
  <si>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</si>
  <si>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</si>
  <si>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</si>
  <si>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</si>
  <si>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</si>
  <si>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</si>
  <si>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</si>
  <si>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</si>
  <si>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</si>
  <si>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</si>
  <si>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</si>
  <si>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</si>
  <si>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</si>
  <si>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</si>
  <si>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</si>
  <si>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</si>
  <si>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</si>
  <si>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</si>
  <si>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</si>
  <si>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</si>
  <si>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</si>
  <si>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</si>
  <si>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</si>
  <si>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</si>
  <si>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</si>
  <si>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</si>
  <si>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</si>
  <si>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</si>
  <si>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</si>
  <si>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</si>
  <si>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</si>
  <si>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</si>
  <si>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</si>
  <si>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</si>
  <si>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</si>
  <si>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</si>
  <si>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</si>
  <si>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</si>
  <si>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</si>
  <si>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</si>
  <si>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</si>
  <si>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</si>
  <si>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</si>
  <si>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</si>
  <si>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</si>
  <si>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</si>
  <si>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</si>
  <si>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</si>
  <si>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</si>
  <si>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</si>
  <si>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</si>
  <si>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</si>
  <si>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</si>
  <si>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</si>
  <si>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</si>
  <si>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</si>
  <si>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</si>
  <si>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</si>
  <si>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</si>
  <si>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</si>
  <si>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</si>
  <si>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</si>
  <si>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</si>
  <si>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</si>
  <si>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</si>
  <si>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</si>
  <si>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</si>
  <si>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</si>
  <si>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</si>
  <si>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</si>
  <si>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</si>
  <si>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</si>
  <si>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</si>
  <si>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</si>
  <si>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</si>
  <si>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</si>
  <si>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</si>
  <si>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</si>
  <si>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</si>
  <si>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</si>
  <si>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</si>
  <si>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</si>
  <si>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</si>
  <si>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</si>
  <si>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</si>
  <si>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</si>
  <si>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</si>
  <si>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</si>
  <si>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</si>
  <si>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</si>
  <si>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</si>
  <si>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</si>
  <si>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</si>
  <si>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</si>
  <si>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</si>
  <si>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</si>
  <si>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</si>
  <si>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</si>
  <si>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</si>
  <si>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</si>
  <si>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</si>
  <si>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</si>
  <si>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</si>
  <si>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</si>
  <si>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</si>
  <si>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</si>
  <si>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</si>
  <si>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</si>
  <si>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</si>
  <si>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</si>
  <si>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</si>
  <si>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</si>
  <si>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</si>
  <si>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</si>
  <si>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</si>
  <si>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</si>
  <si>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</si>
  <si>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</si>
  <si>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</si>
  <si>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</si>
  <si>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</si>
  <si>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</si>
  <si>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</si>
  <si>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</si>
  <si>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</si>
  <si>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</si>
  <si>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</si>
  <si>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</si>
  <si>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</si>
  <si>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</si>
  <si>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</si>
  <si>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</si>
  <si>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</si>
  <si>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</si>
  <si>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</si>
  <si>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</si>
  <si>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</si>
  <si>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</si>
  <si>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</si>
  <si>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</si>
  <si>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</si>
  <si>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</si>
  <si>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</si>
  <si>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</si>
  <si>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</si>
  <si>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</si>
  <si>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</si>
  <si>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</si>
  <si>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</si>
  <si>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</si>
  <si>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</si>
  <si>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</si>
  <si>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</si>
  <si>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</si>
  <si>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</si>
  <si>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</si>
  <si>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</si>
  <si>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</si>
  <si>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</si>
  <si>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</si>
  <si>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</si>
  <si>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</si>
  <si>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</si>
  <si>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</si>
  <si>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</si>
  <si>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</si>
  <si>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</si>
  <si>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</si>
  <si>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</si>
  <si>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</si>
  <si>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</si>
  <si>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</si>
  <si>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</si>
  <si>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</si>
  <si>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</si>
  <si>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</si>
  <si>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</si>
  <si>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</si>
  <si>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</si>
  <si>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</si>
  <si>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</si>
  <si>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</si>
  <si>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</si>
  <si>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</si>
  <si>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</si>
  <si>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</si>
  <si>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</si>
  <si>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</si>
  <si>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</si>
  <si>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</si>
  <si>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</si>
  <si>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</si>
  <si>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</si>
  <si>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</si>
  <si>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</si>
  <si>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</si>
  <si>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</si>
  <si>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</si>
  <si>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</si>
  <si>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</si>
  <si>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</si>
  <si>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</si>
  <si>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</si>
  <si>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</si>
  <si>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</si>
  <si>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</si>
  <si>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</si>
  <si>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</si>
  <si>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</si>
  <si>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</si>
  <si>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</si>
  <si>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</si>
  <si>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</si>
  <si>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</si>
  <si>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</si>
  <si>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</si>
  <si>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</si>
  <si>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</si>
  <si>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</si>
  <si>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</si>
  <si>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</si>
  <si>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</si>
  <si>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</si>
  <si>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</si>
  <si>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</si>
  <si>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</si>
  <si>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</si>
  <si>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</si>
  <si>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</si>
  <si>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</si>
  <si>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</si>
  <si>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</si>
  <si>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</si>
  <si>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</si>
  <si>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</si>
  <si>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</si>
  <si>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</si>
  <si>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</si>
  <si>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</si>
  <si>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</si>
  <si>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</si>
  <si>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</si>
  <si>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</si>
  <si>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</si>
  <si>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</si>
  <si>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</si>
  <si>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</si>
  <si>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</si>
  <si>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</si>
  <si>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</si>
  <si>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</si>
  <si>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</si>
  <si>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</si>
  <si>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</si>
  <si>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</si>
  <si>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</si>
  <si>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</si>
  <si>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</si>
  <si>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</si>
  <si>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</si>
  <si>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</si>
  <si>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</si>
  <si>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</si>
  <si>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</si>
  <si>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</si>
  <si>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</si>
  <si>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</si>
  <si>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</si>
  <si>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</si>
  <si>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</si>
  <si>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</si>
  <si>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</si>
  <si>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</si>
  <si>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</si>
  <si>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</si>
  <si>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</si>
  <si>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</si>
  <si>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</si>
  <si>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</si>
  <si>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</si>
  <si>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</si>
  <si>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</si>
  <si>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</si>
  <si>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</si>
  <si>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</si>
  <si>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</si>
  <si>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</si>
  <si>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</si>
  <si>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</si>
  <si>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</si>
  <si>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</si>
  <si>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</si>
  <si>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</si>
  <si>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</si>
  <si>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</si>
  <si>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</si>
  <si>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</si>
  <si>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</si>
  <si>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</si>
  <si>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</si>
  <si>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</si>
  <si>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</si>
  <si>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</si>
  <si>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</si>
  <si>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</si>
  <si>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</si>
  <si>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</si>
  <si>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</si>
  <si>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</si>
  <si>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</si>
  <si>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</si>
  <si>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</si>
  <si>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</si>
  <si>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</si>
  <si>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</si>
  <si>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</si>
  <si>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</si>
  <si>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</si>
  <si>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</si>
  <si>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</si>
  <si>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</si>
  <si>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</si>
  <si>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</si>
  <si>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</si>
  <si>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</si>
  <si>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</si>
  <si>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</si>
  <si>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</si>
  <si>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</si>
  <si>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</si>
  <si>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</si>
  <si>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</si>
  <si>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</si>
  <si>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</si>
  <si>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</si>
  <si>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</si>
  <si>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</si>
  <si>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</si>
  <si>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</si>
  <si>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</si>
  <si>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</si>
  <si>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</si>
  <si>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</si>
  <si>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</si>
  <si>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</si>
  <si>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</si>
  <si>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</si>
  <si>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</si>
  <si>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</si>
  <si>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</si>
  <si>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</si>
  <si>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</si>
  <si>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</si>
  <si>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</si>
  <si>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</si>
  <si>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</si>
  <si>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</si>
  <si>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</si>
  <si>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</si>
  <si>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</si>
  <si>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</si>
  <si>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</si>
  <si>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</si>
  <si>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</si>
  <si>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</si>
  <si>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</si>
  <si>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</si>
  <si>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</si>
  <si>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</si>
  <si>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</si>
  <si>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</si>
  <si>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</si>
  <si>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</si>
  <si>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</si>
  <si>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</si>
  <si>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</si>
  <si>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</si>
  <si>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</si>
  <si>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</si>
  <si>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</si>
  <si>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</si>
  <si>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</si>
  <si>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</si>
  <si>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</si>
  <si>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</si>
  <si>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</si>
  <si>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</si>
  <si>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</si>
  <si>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</si>
  <si>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</si>
  <si>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</si>
  <si>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</si>
  <si>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</si>
  <si>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</si>
  <si>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</si>
  <si>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</si>
  <si>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</si>
  <si>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</si>
  <si>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</si>
  <si>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</si>
  <si>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</si>
  <si>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</si>
  <si>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</si>
  <si>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</si>
  <si>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</si>
  <si>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</si>
  <si>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</si>
  <si>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</si>
  <si>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</si>
  <si>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</si>
  <si>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</si>
  <si>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</si>
  <si>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</si>
  <si>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</si>
  <si>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</si>
  <si>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</si>
  <si>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</si>
  <si>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</si>
  <si>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</si>
  <si>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</si>
  <si>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</si>
  <si>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</si>
  <si>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</si>
  <si>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</si>
  <si>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</si>
  <si>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</si>
  <si>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</si>
  <si>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</si>
  <si>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</si>
  <si>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</si>
  <si>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</si>
  <si>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</si>
  <si>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</si>
  <si>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</si>
  <si>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</si>
  <si>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</si>
  <si>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</si>
  <si>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</si>
  <si>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</si>
  <si>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</si>
  <si>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</si>
  <si>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</si>
  <si>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</si>
  <si>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</si>
  <si>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</si>
  <si>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</si>
  <si>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</si>
  <si>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</si>
  <si>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</si>
  <si>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</si>
  <si>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</si>
  <si>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</si>
  <si>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</si>
  <si>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</si>
  <si>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</si>
  <si>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</si>
  <si>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</si>
  <si>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</si>
  <si>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</si>
  <si>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</si>
  <si>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</si>
  <si>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</si>
  <si>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</si>
  <si>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</si>
  <si>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</si>
  <si>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</si>
  <si>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</si>
  <si>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</si>
  <si>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</si>
  <si>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</si>
  <si>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</si>
  <si>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</si>
  <si>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</si>
  <si>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</si>
  <si>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</si>
  <si>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</si>
  <si>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</si>
  <si>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</si>
  <si>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</si>
  <si>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</si>
  <si>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</si>
  <si>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</si>
  <si>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</si>
  <si>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</si>
  <si>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</si>
  <si>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</si>
  <si>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</si>
  <si>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</si>
  <si>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</si>
  <si>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</si>
  <si>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</si>
  <si>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</si>
  <si>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</si>
  <si>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</si>
  <si>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</si>
  <si>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</si>
  <si>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</si>
  <si>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</si>
  <si>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</si>
  <si>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</si>
  <si>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</si>
  <si>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</si>
  <si>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</si>
  <si>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</si>
  <si>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</si>
  <si>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</si>
  <si>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</si>
  <si>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</si>
  <si>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</si>
  <si>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</si>
  <si>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</si>
  <si>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</si>
  <si>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</si>
  <si>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</si>
  <si>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</si>
  <si>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</si>
  <si>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</si>
  <si>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</si>
  <si>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</si>
  <si>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</si>
  <si>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</si>
  <si>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</si>
  <si>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</si>
  <si>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</si>
  <si>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</si>
  <si>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</si>
  <si>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</si>
  <si>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</si>
  <si>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</si>
  <si>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</si>
  <si>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</si>
  <si>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</si>
  <si>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</si>
  <si>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</si>
  <si>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</si>
  <si>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</si>
  <si>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</si>
  <si>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</si>
  <si>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</si>
  <si>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</si>
  <si>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</si>
  <si>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</si>
  <si>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</si>
  <si>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</si>
  <si>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</si>
  <si>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</si>
  <si>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</si>
  <si>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</si>
  <si>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</si>
  <si>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</si>
  <si>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</si>
  <si>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</si>
  <si>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</si>
  <si>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</si>
  <si>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</si>
  <si>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</si>
  <si>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</si>
  <si>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</si>
  <si>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</si>
  <si>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</si>
  <si>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</si>
  <si>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</si>
  <si>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</si>
  <si>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</si>
  <si>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</si>
  <si>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</si>
  <si>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</si>
  <si>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</si>
  <si>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</si>
  <si>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</si>
  <si>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</si>
  <si>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</si>
  <si>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</si>
  <si>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</si>
  <si>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</si>
  <si>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</si>
  <si>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</si>
  <si>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</si>
  <si>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</si>
  <si>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</si>
  <si>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</si>
  <si>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</si>
  <si>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</si>
  <si>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</si>
  <si>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</si>
  <si>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</si>
  <si>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</si>
  <si>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</si>
  <si>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</si>
  <si>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</si>
  <si>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</si>
  <si>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</si>
  <si>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</si>
  <si>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</si>
  <si>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</si>
  <si>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</si>
  <si>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</si>
  <si>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</si>
  <si>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</si>
  <si>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</si>
  <si>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</si>
  <si>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</si>
  <si>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</si>
  <si>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</si>
  <si>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</si>
  <si>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</si>
  <si>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</si>
  <si>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</si>
  <si>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</si>
  <si>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</si>
  <si>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</si>
  <si>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</si>
  <si>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</si>
  <si>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</si>
  <si>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</si>
  <si>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</si>
  <si>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</si>
  <si>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</si>
  <si>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</si>
  <si>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</si>
  <si>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</si>
  <si>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</si>
  <si>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</si>
  <si>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</si>
  <si>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</si>
  <si>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</si>
  <si>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</si>
  <si>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</si>
  <si>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</si>
  <si>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</si>
  <si>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</si>
  <si>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</si>
  <si>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</si>
  <si>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</si>
  <si>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</si>
  <si>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</si>
  <si>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</si>
  <si>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</si>
  <si>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</si>
  <si>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</si>
  <si>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</si>
  <si>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</si>
  <si>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</si>
  <si>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</si>
  <si>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</si>
  <si>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</si>
  <si>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</si>
  <si>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</si>
  <si>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</si>
  <si>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</si>
  <si>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</si>
  <si>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</si>
  <si>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</si>
  <si>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</si>
  <si>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</si>
  <si>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</si>
  <si>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</si>
  <si>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</si>
  <si>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</si>
  <si>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</si>
  <si>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</si>
  <si>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</si>
  <si>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</si>
  <si>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</si>
  <si>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</si>
  <si>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</si>
  <si>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</si>
  <si>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</si>
  <si>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</si>
  <si>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</si>
  <si>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</si>
  <si>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</si>
  <si>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</si>
  <si>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</si>
  <si>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</si>
  <si>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</si>
  <si>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</si>
  <si>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</si>
  <si>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</si>
  <si>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</si>
  <si>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</si>
  <si>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</si>
  <si>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</si>
  <si>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</si>
  <si>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</si>
  <si>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</si>
  <si>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</si>
  <si>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</si>
  <si>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</si>
  <si>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</si>
  <si>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</si>
  <si>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</si>
  <si>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</si>
  <si>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</si>
  <si>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</si>
  <si>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</si>
  <si>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</si>
  <si>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</si>
  <si>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</si>
  <si>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</si>
  <si>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</si>
  <si>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</si>
  <si>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</si>
  <si>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</si>
  <si>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</si>
  <si>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</si>
  <si>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</si>
  <si>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</si>
  <si>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</si>
  <si>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</si>
  <si>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</si>
  <si>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</si>
  <si>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</si>
  <si>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</si>
  <si>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</si>
  <si>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</si>
  <si>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</si>
  <si>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</si>
  <si>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</si>
  <si>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</si>
  <si>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</si>
  <si>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</si>
  <si>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</si>
  <si>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</si>
  <si>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</si>
  <si>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</si>
  <si>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</si>
  <si>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</si>
  <si>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</si>
  <si>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</si>
  <si>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</si>
  <si>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</si>
  <si>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</si>
  <si>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</si>
  <si>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</si>
  <si>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</si>
  <si>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</si>
  <si>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</si>
  <si>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</si>
  <si>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</si>
  <si>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</si>
  <si>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</si>
  <si>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</si>
  <si>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</si>
  <si>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</si>
  <si>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</si>
  <si>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</si>
  <si>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</si>
  <si>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</si>
  <si>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</si>
  <si>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</si>
  <si>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</si>
  <si>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</si>
  <si>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</si>
  <si>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</si>
  <si>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</si>
  <si>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</si>
  <si>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</si>
  <si>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</si>
  <si>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</si>
  <si>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</si>
  <si>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</si>
  <si>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</si>
  <si>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</si>
  <si>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</si>
  <si>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</si>
  <si>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</si>
  <si>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</si>
  <si>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</si>
  <si>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</si>
  <si>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</si>
  <si>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</si>
  <si>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</si>
  <si>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</si>
  <si>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</si>
  <si>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</si>
  <si>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</si>
  <si>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</si>
  <si>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</si>
  <si>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</si>
  <si>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</si>
  <si>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</si>
  <si>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</si>
  <si>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</si>
  <si>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</si>
  <si>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</si>
  <si>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</si>
  <si>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</si>
  <si>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</si>
  <si>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</si>
  <si>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</si>
  <si>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</si>
  <si>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</si>
  <si>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</si>
  <si>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</si>
  <si>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</si>
  <si>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</si>
  <si>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</si>
  <si>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</si>
  <si>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</si>
  <si>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</si>
  <si>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</si>
  <si>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</si>
  <si>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</si>
  <si>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</si>
  <si>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</si>
  <si>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</si>
  <si>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</si>
  <si>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</si>
  <si>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</si>
  <si>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</si>
  <si>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</si>
  <si>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</si>
  <si>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</si>
  <si>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</si>
  <si>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</si>
  <si>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</si>
  <si>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</si>
  <si>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</si>
  <si>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</si>
  <si>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</si>
  <si>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</si>
  <si>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</si>
  <si>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</si>
  <si>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</si>
  <si>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</si>
  <si>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</si>
  <si>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</si>
  <si>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</si>
  <si>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</si>
  <si>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</si>
  <si>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</si>
  <si>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</si>
  <si>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</si>
  <si>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</si>
  <si>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</si>
  <si>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</si>
  <si>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</si>
  <si>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</si>
  <si>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</si>
  <si>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</si>
  <si>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</si>
  <si>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</si>
  <si>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</si>
  <si>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</si>
  <si>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</si>
  <si>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</si>
  <si>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</si>
  <si>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</si>
  <si>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</si>
  <si>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</si>
  <si>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</si>
  <si>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</si>
  <si>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</si>
  <si>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</si>
  <si>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</si>
  <si>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</si>
  <si>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</si>
  <si>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</si>
  <si>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</si>
  <si>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</si>
  <si>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</si>
  <si>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</si>
  <si>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</si>
  <si>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</si>
  <si>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</si>
  <si>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</si>
  <si>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</si>
  <si>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</si>
  <si>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</si>
  <si>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</si>
  <si>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</si>
  <si>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</si>
  <si>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</si>
  <si>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</si>
  <si>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</si>
  <si>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</si>
  <si>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</si>
  <si>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</si>
  <si>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</si>
  <si>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</si>
  <si>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</si>
  <si>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</si>
  <si>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</si>
  <si>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</si>
  <si>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</si>
  <si>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</si>
  <si>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</si>
  <si>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</si>
  <si>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</si>
  <si>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</si>
  <si>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</si>
  <si>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</si>
  <si>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</si>
  <si>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</si>
  <si>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</si>
  <si>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</si>
  <si>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</si>
  <si>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</si>
  <si>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</si>
  <si>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</si>
  <si>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</si>
  <si>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</si>
  <si>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</si>
  <si>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</si>
  <si>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</si>
  <si>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</si>
  <si>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</si>
  <si>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</si>
  <si>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</si>
  <si>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</si>
  <si>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</si>
  <si>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</si>
  <si>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</si>
  <si>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</si>
  <si>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</si>
  <si>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</si>
  <si>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</si>
  <si>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</si>
  <si>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</si>
  <si>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</si>
  <si>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</si>
  <si>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</si>
  <si>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</si>
  <si>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</si>
  <si>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</si>
  <si>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</si>
  <si>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</si>
  <si>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</si>
  <si>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</si>
  <si>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</si>
  <si>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</si>
  <si>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</si>
  <si>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</si>
  <si>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</si>
  <si>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</si>
  <si>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</si>
  <si>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</si>
  <si>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</si>
  <si>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</si>
  <si>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</si>
  <si>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</si>
  <si>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</si>
  <si>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</si>
  <si>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</si>
  <si>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</si>
  <si>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</si>
  <si>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</si>
  <si>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</si>
  <si>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</si>
  <si>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</si>
  <si>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</si>
  <si>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</si>
  <si>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</si>
  <si>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</si>
  <si>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</si>
  <si>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</si>
  <si>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</si>
  <si>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</si>
  <si>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</si>
  <si>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</si>
  <si>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</si>
  <si>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</si>
  <si>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</si>
  <si>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</si>
  <si>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</si>
  <si>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</si>
  <si>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</si>
  <si>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</si>
  <si>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</si>
  <si>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</si>
  <si>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</si>
  <si>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</si>
  <si>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</si>
  <si>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</si>
  <si>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</si>
  <si>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</si>
  <si>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</si>
  <si>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</si>
  <si>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</si>
  <si>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</si>
  <si>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</si>
  <si>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</si>
  <si>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</si>
  <si>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</si>
  <si>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</si>
  <si>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</si>
  <si>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</si>
  <si>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</si>
  <si>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</si>
  <si>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</si>
  <si>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</si>
  <si>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</si>
  <si>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</si>
  <si>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</si>
  <si>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</si>
  <si>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</si>
  <si>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</si>
  <si>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</si>
  <si>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</si>
  <si>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</si>
  <si>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</si>
  <si>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</si>
  <si>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</si>
  <si>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</si>
  <si>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</si>
  <si>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</si>
  <si>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</si>
  <si>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</si>
  <si>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</si>
  <si>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</si>
  <si>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</si>
  <si>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</si>
  <si>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</si>
  <si>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</si>
  <si>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</si>
  <si>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</si>
  <si>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</si>
  <si>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</si>
  <si>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</si>
  <si>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</si>
  <si>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</si>
  <si>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</si>
  <si>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</si>
  <si>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</si>
  <si>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</si>
  <si>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</si>
  <si>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</si>
  <si>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</si>
  <si>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</si>
  <si>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</si>
  <si>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</si>
  <si>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</si>
  <si>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</si>
  <si>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</si>
  <si>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</si>
  <si>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</si>
  <si>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</si>
  <si>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</si>
  <si>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</si>
  <si>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</si>
  <si>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</si>
  <si>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</si>
  <si>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</si>
  <si>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</si>
  <si>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</si>
  <si>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</si>
  <si>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</si>
  <si>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</si>
  <si>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</si>
  <si>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</si>
  <si>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</si>
  <si>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</si>
  <si>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</si>
  <si>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</si>
  <si>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</si>
  <si>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</si>
  <si>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</si>
  <si>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</si>
  <si>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</si>
  <si>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</si>
  <si>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</si>
  <si>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</si>
  <si>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</si>
  <si>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</si>
  <si>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</si>
  <si>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</si>
  <si>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</si>
  <si>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</si>
  <si>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</si>
  <si>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</si>
  <si>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</si>
  <si>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</si>
  <si>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</si>
  <si>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</si>
  <si>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</si>
  <si>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</si>
  <si>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</si>
  <si>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</si>
  <si>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</si>
  <si>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</si>
  <si>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</si>
  <si>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</si>
  <si>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</si>
  <si>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</si>
  <si>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</si>
  <si>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</si>
  <si>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</si>
  <si>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</si>
  <si>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</si>
  <si>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</si>
  <si>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</si>
  <si>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</si>
  <si>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</si>
  <si>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</si>
  <si>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</si>
  <si>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</si>
  <si>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</si>
  <si>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</si>
  <si>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</si>
  <si>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</si>
  <si>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</si>
  <si>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</si>
  <si>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</si>
  <si>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</si>
  <si>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</si>
  <si>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</si>
  <si>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</si>
  <si>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</si>
  <si>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</si>
  <si>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</si>
  <si>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</si>
  <si>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</si>
  <si>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</si>
  <si>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</si>
  <si>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</si>
  <si>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</si>
  <si>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</si>
  <si>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</si>
  <si>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</si>
  <si>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</si>
  <si>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</si>
  <si>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</si>
  <si>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</si>
  <si>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</si>
  <si>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</si>
  <si>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</si>
  <si>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</si>
  <si>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</si>
  <si>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</si>
  <si>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</si>
  <si>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</si>
  <si>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</si>
  <si>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</si>
  <si>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</si>
  <si>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</si>
  <si>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</si>
  <si>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</si>
  <si>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</si>
  <si>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</si>
  <si>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</si>
  <si>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</si>
  <si>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</si>
  <si>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</si>
  <si>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</si>
  <si>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</si>
  <si>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</si>
  <si>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</si>
  <si>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</si>
  <si>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</si>
  <si>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</si>
  <si>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</si>
  <si>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</si>
  <si>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</si>
  <si>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</si>
  <si>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</si>
  <si>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</si>
  <si>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</si>
  <si>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</si>
  <si>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</si>
  <si>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</si>
  <si>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</si>
  <si>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</si>
  <si>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</si>
  <si>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</si>
  <si>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</si>
  <si>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</si>
  <si>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</si>
  <si>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</si>
  <si>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</si>
  <si>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</si>
  <si>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</si>
  <si>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</si>
  <si>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</si>
  <si>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</si>
  <si>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</si>
  <si>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</si>
  <si>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</si>
  <si>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</si>
  <si>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</si>
  <si>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</si>
  <si>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</si>
  <si>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</si>
  <si>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</si>
  <si>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</si>
  <si>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</si>
  <si>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</si>
  <si>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</si>
  <si>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</si>
  <si>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</si>
  <si>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</si>
  <si>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</si>
  <si>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</si>
  <si>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</si>
  <si>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</si>
  <si>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</si>
  <si>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</si>
  <si>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</si>
  <si>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</si>
  <si>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</si>
  <si>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</si>
  <si>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</si>
  <si>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</si>
  <si>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</si>
  <si>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</si>
  <si>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</si>
  <si>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</si>
  <si>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</si>
  <si>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</si>
  <si>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</si>
  <si>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</si>
  <si>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</si>
  <si>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</si>
  <si>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</si>
  <si>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</si>
  <si>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</si>
  <si>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</si>
  <si>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</si>
  <si>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</si>
  <si>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</si>
  <si>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</si>
  <si>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</si>
  <si>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</si>
  <si>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</si>
  <si>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</si>
  <si>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</si>
  <si>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</si>
  <si>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</si>
  <si>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</si>
  <si>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</si>
  <si>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</si>
  <si>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</si>
  <si>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</si>
  <si>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</si>
  <si>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</si>
  <si>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</si>
  <si>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</si>
  <si>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</si>
  <si>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</si>
  <si>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</si>
  <si>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</si>
  <si>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</si>
  <si>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</si>
  <si>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</si>
  <si>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</si>
  <si>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</si>
  <si>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</si>
  <si>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</si>
  <si>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</si>
  <si>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</si>
  <si>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</si>
  <si>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</si>
  <si>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</si>
  <si>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</si>
  <si>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</si>
  <si>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</si>
  <si>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</si>
  <si>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</si>
  <si>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</si>
  <si>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</si>
  <si>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</si>
  <si>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</si>
  <si>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</si>
  <si>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</si>
  <si>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</si>
  <si>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</si>
  <si>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</si>
  <si>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</si>
  <si>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</si>
  <si>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</si>
  <si>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</si>
  <si>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</si>
  <si>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</si>
  <si>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</si>
  <si>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</si>
  <si>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</si>
  <si>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</si>
  <si>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</si>
  <si>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</si>
  <si>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</si>
  <si>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</si>
  <si>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</si>
  <si>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</si>
  <si>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</si>
  <si>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</si>
  <si>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</si>
  <si>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</si>
  <si>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</si>
  <si>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</si>
  <si>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</si>
  <si>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</si>
  <si>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</si>
  <si>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</si>
  <si>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</si>
  <si>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</si>
  <si>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</si>
  <si>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</si>
  <si>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</si>
  <si>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</si>
  <si>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</si>
  <si>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</si>
  <si>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</si>
  <si>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</si>
  <si>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</si>
  <si>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</si>
  <si>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</si>
  <si>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</si>
  <si>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</si>
  <si>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</si>
  <si>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</si>
  <si>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</si>
  <si>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</si>
  <si>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</si>
  <si>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</si>
  <si>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</si>
  <si>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</si>
  <si>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</si>
  <si>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</si>
  <si>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</si>
  <si>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</si>
  <si>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</si>
  <si>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</si>
  <si>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</si>
  <si>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</si>
  <si>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</si>
  <si>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</si>
  <si>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</si>
  <si>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</si>
  <si>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</si>
  <si>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</si>
  <si>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</si>
  <si>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</si>
  <si>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</si>
  <si>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</si>
  <si>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</si>
  <si>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</si>
  <si>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</si>
  <si>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</si>
  <si>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</si>
  <si>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</si>
  <si>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</si>
  <si>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</si>
  <si>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</si>
  <si>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</si>
  <si>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</si>
  <si>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</si>
  <si>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</si>
  <si>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</si>
  <si>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</si>
  <si>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</si>
  <si>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</si>
  <si>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</si>
  <si>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</si>
  <si>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</si>
  <si>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</si>
  <si>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</si>
  <si>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</si>
  <si>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</si>
  <si>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</si>
  <si>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</si>
  <si>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</si>
  <si>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</si>
  <si>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</si>
  <si>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</si>
  <si>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</si>
  <si>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</si>
  <si>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</si>
  <si>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</si>
  <si>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</si>
  <si>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</si>
  <si>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</si>
  <si>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</si>
  <si>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</si>
  <si>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</si>
  <si>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</si>
  <si>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</si>
  <si>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</si>
  <si>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</si>
  <si>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</si>
  <si>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</si>
  <si>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</si>
  <si>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</si>
  <si>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</si>
  <si>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</si>
  <si>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</si>
  <si>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</si>
  <si>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</si>
  <si>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</si>
  <si>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</si>
  <si>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</si>
  <si>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</si>
  <si>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</si>
  <si>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</si>
  <si>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</si>
  <si>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</si>
  <si>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</si>
  <si>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</si>
  <si>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</si>
  <si>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</si>
  <si>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</si>
  <si>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</si>
  <si>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</si>
  <si>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</si>
  <si>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</si>
  <si>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</si>
  <si>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</si>
  <si>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</si>
  <si>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</si>
  <si>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</si>
  <si>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</si>
  <si>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</si>
  <si>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</si>
  <si>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</si>
  <si>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</si>
  <si>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</si>
  <si>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</si>
  <si>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</si>
  <si>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</si>
  <si>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</si>
  <si>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</si>
  <si>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</si>
  <si>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</si>
  <si>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</si>
  <si>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</si>
  <si>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</si>
  <si>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</si>
  <si>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</si>
  <si>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</si>
  <si>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</si>
  <si>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</si>
  <si>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</si>
  <si>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</si>
  <si>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</si>
  <si>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</si>
  <si>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</si>
  <si>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</si>
  <si>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</si>
  <si>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</si>
  <si>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</si>
  <si>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</si>
  <si>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</si>
  <si>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</si>
  <si>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</si>
  <si>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</si>
  <si>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</si>
  <si>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</si>
  <si>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</si>
  <si>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</si>
  <si>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</si>
  <si>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</si>
  <si>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</si>
  <si>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</si>
  <si>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</si>
  <si>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</si>
  <si>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</si>
  <si>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</si>
  <si>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</si>
  <si>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</si>
  <si>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</si>
  <si>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</si>
  <si>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</si>
  <si>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</si>
  <si>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</si>
  <si>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</si>
  <si>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</si>
  <si>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</si>
  <si>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</si>
  <si>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</si>
  <si>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</si>
  <si>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</si>
  <si>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</si>
  <si>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</si>
  <si>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</si>
  <si>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</si>
  <si>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</si>
  <si>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</si>
  <si>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</si>
  <si>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</si>
  <si>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</si>
  <si>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</si>
  <si>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</si>
  <si>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</si>
  <si>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</si>
  <si>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</si>
  <si>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</si>
  <si>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</si>
  <si>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</si>
  <si>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</si>
  <si>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</si>
  <si>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</si>
  <si>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</si>
  <si>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</si>
  <si>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</si>
  <si>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</si>
  <si>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</si>
  <si>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</si>
  <si>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</si>
  <si>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</si>
  <si>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</si>
  <si>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</si>
  <si>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</si>
  <si>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</si>
  <si>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</si>
  <si>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</si>
  <si>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</si>
  <si>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</si>
  <si>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</si>
  <si>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</si>
  <si>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</si>
  <si>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</si>
  <si>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</si>
  <si>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</si>
  <si>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</si>
  <si>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</si>
  <si>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</si>
  <si>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</si>
  <si>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</si>
  <si>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</si>
  <si>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</si>
  <si>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</si>
  <si>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</si>
  <si>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</si>
  <si>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</si>
  <si>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</si>
  <si>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</si>
  <si>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</si>
  <si>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</si>
  <si>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</si>
  <si>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</si>
  <si>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</si>
  <si>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</si>
  <si>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</si>
  <si>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</si>
  <si>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</si>
  <si>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</si>
  <si>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</si>
  <si>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</si>
  <si>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</si>
  <si>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</si>
  <si>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</si>
  <si>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</si>
  <si>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</si>
  <si>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</si>
  <si>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</si>
  <si>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</si>
  <si>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</si>
  <si>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</si>
  <si>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</si>
  <si>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</si>
  <si>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</si>
  <si>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</si>
  <si>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</si>
  <si>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</si>
  <si>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</si>
  <si>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</si>
  <si>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</si>
  <si>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</si>
  <si>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</si>
  <si>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</si>
  <si>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</si>
  <si>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</si>
  <si>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</si>
  <si>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</si>
  <si>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</si>
  <si>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</si>
  <si>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</si>
  <si>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</si>
  <si>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</si>
  <si>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</si>
  <si>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</si>
  <si>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</si>
  <si>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</si>
  <si>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</si>
  <si>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</si>
  <si>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</si>
  <si>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</si>
  <si>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</si>
  <si>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</si>
  <si>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</si>
  <si>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</si>
  <si>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</si>
  <si>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</si>
  <si>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</si>
  <si>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</si>
  <si>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</si>
  <si>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</si>
  <si>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</si>
  <si>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</si>
  <si>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</si>
  <si>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</si>
  <si>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</si>
  <si>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</si>
  <si>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</si>
  <si>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</si>
  <si>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</si>
  <si>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</si>
  <si>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</si>
  <si>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</si>
  <si>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</si>
  <si>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</si>
  <si>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</si>
  <si>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</si>
  <si>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</si>
  <si>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</si>
  <si>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</si>
  <si>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</si>
  <si>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</si>
  <si>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</si>
  <si>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</si>
  <si>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</si>
  <si>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</si>
  <si>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</si>
  <si>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</si>
  <si>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</si>
  <si>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</si>
  <si>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</si>
  <si>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</si>
  <si>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</si>
  <si>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</si>
  <si>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</si>
  <si>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</si>
  <si>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</si>
  <si>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</si>
  <si>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</si>
  <si>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</si>
  <si>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</si>
  <si>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</si>
  <si>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</si>
  <si>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</si>
  <si>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</si>
  <si>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</si>
  <si>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</si>
  <si>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</si>
  <si>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</si>
  <si>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</si>
  <si>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</si>
  <si>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</si>
  <si>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</si>
  <si>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</si>
  <si>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</si>
  <si>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</si>
  <si>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</si>
  <si>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</si>
  <si>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</si>
  <si>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</si>
  <si>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</si>
  <si>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</si>
  <si>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</si>
  <si>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</si>
  <si>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</si>
  <si>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</si>
  <si>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</si>
  <si>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</si>
  <si>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</si>
  <si>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</si>
  <si>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</si>
  <si>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</si>
  <si>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</si>
  <si>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</si>
  <si>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</si>
  <si>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</si>
  <si>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</si>
  <si>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</si>
  <si>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</si>
  <si>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</si>
  <si>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</si>
  <si>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</si>
  <si>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</si>
  <si>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</si>
  <si>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</si>
  <si>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</si>
  <si>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</si>
  <si>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</si>
  <si>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</si>
  <si>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</si>
  <si>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</si>
  <si>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</si>
  <si>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</si>
  <si>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</si>
  <si>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</si>
  <si>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</si>
  <si>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</si>
  <si>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</si>
  <si>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</si>
  <si>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</si>
  <si>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</si>
  <si>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</si>
  <si>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</si>
  <si>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</si>
  <si>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</si>
  <si>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</si>
  <si>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</si>
  <si>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</si>
  <si>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</si>
  <si>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</si>
  <si>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</si>
  <si>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</si>
  <si>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</si>
  <si>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</si>
  <si>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</si>
  <si>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</si>
  <si>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</si>
  <si>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</si>
  <si>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</si>
  <si>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</si>
  <si>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</si>
  <si>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</si>
  <si>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</si>
  <si>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</si>
  <si>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</si>
  <si>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</si>
  <si>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</si>
  <si>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</si>
  <si>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</si>
  <si>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</si>
  <si>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</si>
  <si>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</si>
  <si>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</si>
  <si>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</si>
  <si>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</si>
  <si>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</si>
  <si>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</si>
  <si>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</si>
  <si>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</si>
  <si>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</si>
  <si>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</si>
  <si>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</si>
  <si>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</si>
  <si>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</si>
  <si>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</si>
  <si>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</si>
  <si>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</si>
  <si>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</si>
  <si>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</si>
  <si>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</si>
  <si>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</si>
  <si>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</si>
  <si>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</si>
  <si>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</si>
  <si>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</si>
  <si>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</si>
  <si>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</si>
  <si>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</si>
  <si>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</si>
  <si>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</si>
  <si>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</si>
  <si>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</si>
  <si>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</si>
  <si>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</si>
  <si>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</si>
  <si>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</si>
  <si>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</si>
  <si>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</si>
  <si>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</si>
  <si>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</si>
  <si>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</si>
  <si>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</si>
  <si>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</si>
  <si>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</si>
  <si>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</si>
  <si>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</si>
  <si>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</si>
  <si>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</si>
  <si>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</si>
  <si>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</si>
  <si>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</si>
  <si>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</si>
  <si>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</si>
  <si>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</si>
  <si>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</si>
  <si>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</si>
  <si>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</si>
  <si>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</si>
  <si>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</si>
  <si>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</si>
  <si>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</si>
  <si>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</si>
  <si>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</si>
  <si>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</si>
  <si>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</si>
  <si>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</si>
  <si>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</si>
  <si>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</si>
  <si>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</si>
  <si>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</si>
  <si>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</si>
  <si>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</si>
  <si>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</si>
  <si>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</si>
  <si>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</si>
  <si>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</si>
  <si>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</si>
  <si>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</si>
  <si>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</si>
  <si>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</si>
  <si>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</si>
  <si>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</si>
  <si>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</si>
  <si>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</si>
  <si>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</si>
  <si>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</si>
  <si>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</si>
  <si>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</si>
  <si>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</si>
  <si>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</si>
  <si>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</si>
  <si>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</si>
  <si>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</si>
  <si>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</si>
  <si>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</si>
  <si>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</si>
  <si>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</si>
  <si>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</si>
  <si>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</si>
  <si>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</si>
  <si>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</si>
  <si>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</si>
  <si>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</si>
  <si>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</si>
  <si>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</si>
  <si>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</si>
  <si>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</si>
  <si>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</si>
  <si>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</si>
  <si>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</si>
  <si>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</si>
  <si>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</si>
  <si>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</si>
  <si>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</si>
  <si>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</si>
  <si>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</si>
  <si>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</si>
  <si>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</si>
  <si>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</si>
  <si>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</si>
  <si>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</si>
  <si>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</si>
  <si>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</si>
  <si>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</si>
  <si>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</si>
  <si>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</si>
  <si>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</si>
  <si>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</si>
  <si>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</si>
  <si>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</si>
  <si>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</si>
  <si>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</si>
  <si>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</si>
  <si>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</si>
  <si>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</si>
  <si>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</si>
  <si>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</si>
  <si>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</si>
  <si>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</si>
  <si>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</si>
  <si>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</si>
  <si>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</si>
  <si>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</si>
  <si>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</si>
  <si>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</si>
  <si>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</si>
  <si>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</si>
  <si>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</si>
  <si>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</si>
  <si>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</si>
  <si>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</si>
  <si>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</si>
  <si>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</si>
  <si>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</si>
  <si>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</si>
  <si>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</si>
  <si>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</si>
  <si>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</si>
  <si>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</si>
  <si>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</si>
  <si>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</si>
  <si>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</si>
  <si>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</si>
  <si>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</si>
  <si>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</si>
  <si>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</si>
  <si>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</si>
  <si>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</si>
  <si>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</si>
  <si>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</si>
  <si>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</si>
  <si>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</si>
  <si>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</si>
  <si>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</si>
  <si>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</si>
  <si>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</si>
  <si>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</si>
  <si>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</si>
  <si>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</si>
  <si>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</si>
  <si>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</si>
  <si>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</si>
  <si>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</si>
  <si>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</si>
  <si>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</si>
  <si>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</si>
  <si>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</si>
  <si>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</si>
  <si>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</si>
  <si>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</si>
  <si>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</si>
  <si>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</si>
  <si>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</si>
  <si>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</si>
  <si>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</si>
  <si>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</si>
  <si>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</si>
  <si>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</si>
  <si>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</si>
  <si>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</si>
  <si>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</si>
  <si>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</si>
  <si>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</si>
  <si>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</si>
  <si>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</si>
  <si>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</si>
  <si>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</si>
  <si>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</si>
  <si>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</si>
  <si>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</si>
  <si>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</si>
  <si>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</si>
  <si>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</si>
  <si>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</si>
  <si>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</si>
  <si>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</si>
  <si>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</si>
  <si>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</si>
  <si>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</si>
  <si>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</si>
  <si>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</si>
  <si>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</si>
  <si>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</si>
  <si>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</si>
  <si>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</si>
  <si>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</si>
  <si>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</si>
  <si>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</si>
  <si>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</si>
  <si>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</si>
  <si>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</si>
  <si>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</si>
  <si>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</si>
  <si>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</si>
  <si>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</si>
  <si>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</si>
  <si>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</si>
  <si>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</si>
  <si>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</si>
  <si>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</si>
  <si>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</si>
  <si>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</si>
  <si>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</si>
  <si>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</si>
  <si>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</si>
  <si>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</si>
  <si>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</si>
  <si>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</si>
  <si>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</si>
  <si>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</si>
  <si>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</si>
  <si>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</si>
  <si>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</si>
  <si>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</si>
  <si>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</si>
  <si>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</si>
  <si>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</si>
  <si>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</si>
  <si>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</si>
  <si>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</si>
  <si>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</si>
  <si>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</si>
  <si>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</si>
  <si>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</si>
  <si>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</si>
  <si>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</si>
  <si>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</si>
  <si>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</si>
  <si>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</si>
  <si>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</si>
  <si>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</si>
  <si>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</si>
  <si>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</si>
  <si>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</si>
  <si>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</si>
  <si>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</si>
  <si>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</si>
  <si>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</si>
  <si>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</si>
  <si>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</si>
  <si>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</si>
  <si>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</si>
  <si>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</si>
  <si>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</si>
  <si>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</si>
  <si>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</si>
  <si>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</si>
  <si>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</si>
  <si>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</si>
  <si>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</si>
  <si>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</si>
  <si>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</si>
  <si>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</si>
  <si>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</si>
  <si>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</si>
  <si>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</si>
  <si>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</si>
  <si>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</si>
  <si>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</si>
  <si>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</si>
  <si>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</si>
  <si>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</si>
  <si>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</si>
  <si>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</si>
  <si>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</si>
  <si>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</si>
  <si>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</si>
  <si>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</si>
  <si>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</si>
  <si>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</si>
  <si>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</si>
  <si>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</si>
  <si>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</si>
  <si>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</si>
  <si>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</si>
  <si>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</si>
  <si>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</si>
  <si>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</si>
  <si>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</si>
  <si>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</si>
  <si>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</si>
  <si>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</si>
  <si>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</si>
  <si>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</si>
  <si>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</si>
  <si>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</si>
  <si>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</si>
  <si>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</si>
  <si>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</si>
  <si>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</si>
  <si>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</si>
  <si>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</si>
  <si>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</si>
  <si>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</si>
  <si>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</si>
  <si>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</si>
  <si>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</si>
  <si>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</si>
  <si>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</si>
  <si>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</si>
  <si>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</si>
  <si>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</si>
  <si>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</si>
  <si>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</si>
  <si>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</si>
  <si>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</si>
  <si>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</si>
  <si>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</si>
  <si>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</si>
  <si>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</si>
  <si>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</si>
  <si>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</si>
  <si>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</si>
  <si>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</si>
  <si>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</si>
  <si>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</si>
  <si>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</si>
  <si>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</si>
  <si>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</si>
  <si>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</si>
  <si>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</si>
  <si>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</si>
  <si>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</si>
  <si>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</si>
  <si>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</si>
  <si>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</si>
  <si>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</si>
  <si>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</si>
  <si>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</si>
  <si>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</si>
  <si>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</si>
  <si>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</si>
  <si>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</si>
  <si>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</si>
  <si>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</si>
  <si>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</si>
  <si>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</si>
  <si>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</si>
  <si>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</si>
  <si>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</si>
  <si>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</si>
  <si>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</si>
  <si>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</si>
  <si>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</si>
  <si>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</si>
  <si>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</si>
  <si>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</si>
  <si>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</si>
  <si>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</si>
  <si>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</si>
  <si>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</si>
  <si>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</si>
  <si>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</si>
  <si>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</si>
  <si>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</si>
  <si>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</si>
  <si>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</si>
  <si>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</si>
  <si>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</si>
  <si>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</si>
  <si>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</si>
  <si>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</si>
  <si>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</si>
  <si>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</si>
  <si>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</si>
  <si>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</si>
  <si>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</si>
  <si>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</si>
  <si>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</si>
  <si>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</si>
  <si>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</si>
  <si>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</si>
  <si>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</si>
  <si>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</si>
  <si>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</si>
  <si>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</si>
  <si>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</si>
  <si>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</si>
  <si>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</si>
  <si>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</si>
  <si>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</si>
  <si>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</si>
  <si>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</si>
  <si>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</si>
  <si>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</si>
  <si>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</si>
  <si>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</si>
  <si>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</si>
  <si>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</si>
  <si>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</si>
  <si>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</si>
  <si>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</si>
  <si>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</si>
  <si>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</si>
  <si>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</si>
  <si>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</si>
  <si>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</si>
  <si>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</si>
  <si>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</si>
  <si>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</si>
  <si>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</si>
  <si>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</si>
  <si>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</si>
  <si>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</si>
  <si>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</si>
  <si>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</si>
  <si>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</si>
  <si>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</si>
  <si>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</si>
  <si>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</si>
  <si>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</si>
  <si>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</si>
  <si>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</si>
  <si>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</si>
  <si>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</si>
  <si>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</si>
  <si>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</si>
  <si>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</si>
  <si>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</si>
  <si>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</si>
  <si>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</si>
  <si>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</si>
  <si>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</si>
  <si>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</si>
  <si>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</si>
  <si>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</si>
  <si>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</si>
  <si>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</si>
  <si>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</si>
  <si>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</si>
  <si>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</si>
  <si>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</si>
  <si>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</si>
  <si>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</si>
  <si>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</si>
  <si>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</si>
  <si>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</si>
  <si>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</si>
  <si>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</si>
  <si>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</si>
  <si>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</si>
  <si>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</si>
  <si>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</si>
  <si>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</si>
  <si>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</si>
  <si>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</si>
  <si>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</si>
  <si>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</si>
  <si>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</si>
  <si>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</si>
  <si>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</si>
  <si>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</si>
  <si>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</si>
  <si>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</si>
  <si>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</si>
  <si>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</si>
  <si>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</si>
  <si>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</si>
  <si>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</si>
  <si>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</si>
  <si>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</si>
  <si>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</si>
  <si>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</si>
  <si>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</si>
  <si>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</si>
  <si>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</si>
  <si>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</si>
  <si>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</si>
  <si>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</si>
  <si>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</si>
  <si>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</si>
  <si>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</si>
  <si>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</si>
  <si>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</si>
  <si>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</si>
  <si>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</si>
  <si>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</si>
  <si>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</si>
  <si>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</si>
  <si>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</si>
  <si>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</si>
  <si>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</si>
  <si>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</si>
  <si>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</si>
  <si>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</si>
  <si>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</si>
  <si>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</si>
  <si>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</si>
  <si>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</si>
  <si>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</si>
  <si>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</si>
  <si>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</si>
  <si>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</si>
  <si>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</si>
  <si>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</si>
  <si>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</si>
  <si>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</si>
  <si>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</si>
  <si>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</si>
  <si>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</si>
  <si>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</si>
  <si>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</si>
  <si>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</si>
  <si>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</si>
  <si>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</si>
  <si>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</si>
  <si>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</si>
  <si>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</si>
  <si>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</si>
  <si>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</si>
  <si>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</si>
  <si>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</si>
  <si>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</si>
  <si>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</si>
  <si>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</si>
  <si>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</si>
  <si>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</si>
  <si>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</si>
  <si>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</si>
  <si>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</si>
  <si>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</si>
  <si>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</si>
  <si>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</si>
  <si>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</si>
  <si>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</si>
  <si>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</si>
  <si>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</si>
  <si>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</si>
  <si>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</si>
  <si>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</si>
  <si>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</si>
  <si>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</si>
  <si>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</si>
  <si>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</si>
  <si>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</si>
  <si>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</si>
  <si>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</si>
  <si>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</si>
  <si>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</si>
  <si>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</si>
  <si>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</si>
  <si>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</si>
  <si>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</si>
  <si>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</si>
  <si>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</si>
  <si>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</si>
  <si>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</si>
  <si>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</si>
  <si>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</si>
  <si>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</si>
  <si>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</si>
  <si>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</si>
  <si>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</si>
  <si>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</si>
  <si>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</si>
  <si>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</si>
  <si>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</si>
  <si>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</si>
  <si>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</si>
  <si>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</si>
  <si>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</si>
  <si>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</si>
  <si>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</si>
  <si>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</si>
  <si>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</si>
  <si>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</si>
  <si>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</si>
  <si>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</si>
  <si>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</si>
  <si>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</si>
  <si>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</si>
  <si>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</si>
  <si>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</si>
  <si>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</si>
  <si>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</si>
  <si>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</si>
  <si>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</si>
  <si>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</si>
  <si>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</si>
  <si>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</si>
  <si>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</si>
  <si>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</si>
  <si>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</si>
  <si>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</si>
  <si>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</si>
  <si>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</si>
  <si>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</si>
  <si>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</si>
  <si>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</si>
  <si>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</si>
  <si>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</si>
  <si>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</si>
  <si>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</si>
  <si>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</si>
  <si>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</si>
  <si>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</si>
  <si>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</si>
  <si>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</si>
  <si>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</si>
  <si>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</si>
  <si>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</si>
  <si>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</si>
  <si>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</si>
  <si>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</si>
  <si>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</si>
  <si>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</si>
  <si>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</si>
  <si>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</si>
  <si>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</si>
  <si>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</si>
  <si>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</si>
  <si>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</si>
  <si>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</si>
  <si>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</si>
  <si>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</si>
  <si>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</si>
  <si>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</si>
  <si>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</si>
  <si>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</si>
  <si>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</si>
  <si>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</si>
  <si>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</si>
  <si>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</si>
  <si>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</si>
  <si>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</si>
  <si>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</si>
  <si>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</si>
  <si>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</si>
  <si>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</si>
  <si>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</si>
  <si>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</si>
  <si>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</si>
  <si>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</si>
  <si>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</si>
  <si>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</si>
  <si>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</si>
  <si>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</si>
  <si>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</si>
  <si>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</si>
  <si>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</si>
  <si>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</si>
  <si>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</si>
  <si>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</si>
  <si>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</si>
  <si>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</si>
  <si>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</si>
  <si>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</si>
  <si>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</si>
  <si>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</si>
  <si>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</si>
  <si>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</si>
  <si>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</si>
  <si>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</si>
  <si>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</si>
  <si>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</si>
  <si>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</si>
  <si>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</si>
  <si>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</si>
  <si>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</si>
  <si>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</si>
  <si>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</si>
  <si>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</si>
  <si>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</si>
  <si>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</si>
  <si>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</si>
  <si>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</si>
  <si>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</si>
  <si>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</si>
  <si>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</si>
  <si>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</si>
  <si>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</si>
  <si>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</si>
  <si>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</si>
  <si>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</si>
  <si>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</si>
  <si>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</si>
  <si>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</si>
  <si>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</si>
  <si>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</si>
  <si>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</si>
  <si>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</si>
  <si>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</si>
  <si>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</si>
  <si>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</si>
  <si>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</si>
  <si>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</si>
  <si>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</si>
  <si>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</si>
  <si>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</si>
  <si>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</si>
  <si>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</si>
  <si>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</si>
  <si>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</si>
  <si>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</si>
  <si>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</si>
  <si>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</si>
  <si>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</si>
  <si>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</si>
  <si>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</si>
  <si>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</si>
  <si>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</si>
  <si>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</si>
  <si>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</si>
  <si>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</si>
  <si>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</si>
  <si>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</si>
  <si>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</si>
  <si>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</si>
  <si>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</si>
  <si>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</si>
  <si>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</si>
  <si>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</si>
  <si>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</si>
  <si>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</si>
  <si>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</si>
  <si>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</si>
  <si>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</si>
  <si>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</si>
  <si>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</si>
  <si>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</si>
  <si>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</si>
  <si>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</si>
  <si>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</si>
  <si>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</si>
  <si>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</si>
  <si>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</si>
  <si>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</si>
  <si>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</si>
  <si>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</si>
  <si>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</si>
  <si>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</si>
  <si>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</si>
  <si>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</si>
  <si>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</si>
  <si>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</si>
  <si>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</si>
  <si>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</si>
  <si>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</si>
  <si>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</si>
  <si>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</si>
  <si>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</si>
  <si>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</si>
  <si>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</si>
  <si>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</si>
  <si>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</si>
  <si>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</si>
  <si>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</si>
  <si>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</si>
  <si>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</si>
  <si>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</si>
  <si>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</si>
  <si>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</si>
  <si>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</si>
  <si>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</si>
  <si>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</si>
  <si>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</si>
  <si>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</si>
  <si>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</si>
  <si>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</si>
  <si>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</si>
  <si>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</si>
  <si>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</si>
  <si>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</si>
  <si>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</si>
  <si>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</si>
  <si>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</si>
  <si>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</si>
  <si>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</si>
  <si>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</si>
  <si>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</si>
  <si>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</si>
  <si>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</si>
  <si>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</si>
  <si>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</si>
  <si>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</si>
  <si>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</si>
  <si>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</si>
  <si>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</si>
  <si>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</si>
  <si>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</si>
  <si>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</si>
  <si>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</si>
  <si>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</si>
  <si>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</si>
  <si>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</si>
  <si>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</si>
  <si>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</si>
  <si>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</si>
  <si>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</si>
  <si>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</si>
  <si>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</si>
  <si>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</si>
  <si>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</si>
  <si>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</si>
  <si>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</si>
  <si>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</si>
  <si>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</si>
  <si>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</si>
  <si>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</si>
  <si>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</si>
  <si>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</si>
  <si>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</si>
  <si>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</si>
  <si>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</si>
  <si>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</si>
  <si>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</si>
  <si>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</si>
  <si>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</si>
  <si>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</si>
  <si>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</si>
  <si>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</si>
  <si>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</si>
  <si>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</si>
  <si>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</si>
  <si>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</si>
  <si>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</si>
  <si>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</si>
  <si>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</si>
  <si>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</si>
  <si>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</si>
  <si>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</si>
  <si>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</si>
  <si>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</si>
  <si>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</si>
  <si>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</si>
  <si>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</si>
  <si>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</si>
  <si>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</si>
  <si>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</si>
  <si>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</si>
  <si>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</si>
  <si>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</si>
  <si>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</si>
  <si>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</si>
  <si>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</si>
  <si>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</si>
  <si>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</si>
  <si>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</si>
  <si>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</si>
  <si>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</si>
  <si>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</si>
  <si>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</si>
  <si>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</si>
  <si>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</si>
  <si>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</si>
  <si>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</si>
  <si>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</si>
  <si>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</si>
  <si>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</si>
  <si>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</si>
  <si>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</si>
  <si>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</si>
  <si>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</si>
  <si>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</si>
  <si>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</si>
  <si>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</si>
  <si>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</si>
  <si>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</si>
  <si>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</si>
  <si>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</si>
  <si>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</si>
  <si>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</si>
  <si>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</si>
  <si>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</si>
  <si>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</si>
  <si>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</si>
  <si>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</si>
  <si>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</si>
  <si>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</si>
  <si>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</si>
  <si>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</si>
  <si>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</si>
  <si>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</si>
  <si>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</si>
  <si>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</si>
  <si>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</si>
  <si>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</si>
  <si>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</si>
  <si>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</si>
  <si>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</si>
  <si>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</si>
  <si>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</si>
  <si>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</si>
  <si>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</si>
  <si>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</si>
  <si>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</si>
  <si>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</si>
  <si>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</si>
  <si>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</si>
  <si>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</si>
  <si>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</si>
  <si>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</si>
  <si>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</si>
  <si>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</si>
  <si>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</si>
  <si>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</si>
  <si>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</si>
  <si>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</si>
  <si>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</si>
  <si>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</si>
  <si>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</si>
  <si>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</si>
  <si>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</si>
  <si>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</si>
  <si>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</si>
  <si>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</si>
  <si>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</si>
  <si>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</si>
  <si>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</si>
  <si>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</si>
  <si>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</si>
  <si>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</si>
  <si>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</si>
  <si>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</si>
  <si>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</si>
  <si>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</si>
  <si>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</si>
  <si>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</si>
  <si>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</si>
  <si>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</si>
  <si>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</si>
  <si>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</si>
  <si>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</si>
  <si>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</si>
  <si>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</si>
  <si>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</si>
  <si>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</si>
  <si>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</si>
  <si>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</si>
  <si>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</si>
  <si>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</si>
  <si>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</si>
  <si>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</si>
  <si>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</si>
  <si>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</si>
  <si>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</si>
  <si>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</si>
  <si>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</si>
  <si>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</si>
  <si>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</si>
  <si>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</si>
  <si>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</si>
  <si>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</si>
  <si>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</si>
  <si>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</si>
  <si>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</si>
  <si>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</si>
  <si>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</si>
  <si>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</si>
  <si>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</si>
  <si>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</si>
  <si>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</si>
  <si>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</si>
  <si>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</si>
  <si>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</si>
  <si>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</si>
  <si>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</si>
  <si>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</si>
  <si>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</si>
  <si>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</si>
  <si>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</si>
  <si>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</si>
  <si>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</si>
  <si>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</si>
  <si>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</si>
  <si>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</si>
  <si>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</si>
  <si>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</si>
  <si>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</si>
  <si>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</si>
  <si>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</si>
  <si>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</si>
  <si>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</si>
  <si>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</si>
  <si>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</si>
  <si>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</si>
  <si>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</si>
  <si>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</si>
  <si>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</si>
  <si>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</si>
  <si>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</si>
  <si>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</si>
  <si>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</si>
  <si>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</si>
  <si>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</si>
  <si>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</si>
  <si>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</si>
  <si>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</si>
  <si>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</si>
  <si>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</si>
  <si>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</si>
  <si>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</si>
  <si>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</si>
  <si>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</si>
  <si>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</si>
  <si>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</si>
  <si>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</si>
  <si>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</si>
  <si>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</si>
  <si>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</si>
  <si>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</si>
  <si>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</si>
  <si>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</si>
  <si>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</si>
  <si>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</si>
  <si>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</si>
  <si>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</si>
  <si>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</si>
  <si>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</si>
  <si>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</si>
  <si>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</si>
  <si>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</si>
  <si>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</si>
  <si>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</si>
  <si>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</si>
  <si>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</si>
  <si>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</si>
  <si>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</si>
  <si>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</si>
  <si>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</si>
  <si>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</si>
  <si>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</si>
  <si>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</si>
  <si>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</si>
  <si>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</si>
  <si>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</si>
  <si>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</si>
  <si>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</si>
  <si>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</si>
  <si>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</si>
  <si>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</si>
  <si>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</si>
  <si>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</si>
  <si>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</si>
  <si>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</si>
  <si>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</si>
  <si>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</si>
  <si>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</si>
  <si>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</si>
  <si>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</si>
  <si>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</si>
  <si>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</si>
  <si>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</si>
  <si>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</si>
  <si>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</si>
  <si>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</si>
  <si>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</si>
  <si>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</si>
  <si>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</si>
  <si>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</si>
  <si>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</si>
  <si>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</si>
  <si>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</si>
  <si>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</si>
  <si>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</si>
  <si>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</si>
  <si>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</si>
  <si>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</si>
  <si>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</si>
  <si>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</si>
  <si>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</si>
  <si>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</si>
  <si>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</si>
  <si>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</si>
  <si>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</si>
  <si>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</si>
  <si>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</si>
  <si>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</si>
  <si>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</si>
  <si>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</si>
  <si>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</si>
  <si>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</si>
  <si>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</si>
  <si>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</si>
  <si>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</si>
  <si>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</si>
  <si>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</si>
  <si>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</si>
  <si>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</si>
  <si>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</si>
  <si>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</si>
  <si>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</si>
  <si>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</si>
  <si>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</si>
  <si>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</si>
  <si>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</si>
  <si>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</si>
  <si>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</si>
  <si>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</si>
  <si>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</si>
  <si>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</si>
  <si>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</si>
  <si>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</si>
  <si>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</si>
  <si>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</si>
  <si>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</si>
  <si>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</si>
  <si>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</si>
  <si>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</si>
  <si>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</si>
  <si>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</si>
  <si>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</si>
  <si>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</si>
  <si>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</si>
  <si>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</si>
  <si>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</si>
  <si>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</si>
  <si>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</si>
  <si>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</si>
  <si>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</si>
  <si>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</si>
  <si>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</si>
  <si>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</si>
  <si>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</si>
  <si>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</si>
  <si>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</si>
  <si>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</si>
  <si>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</si>
  <si>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</si>
  <si>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</si>
  <si>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</si>
  <si>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</si>
  <si>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</si>
  <si>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</si>
  <si>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</si>
  <si>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</si>
  <si>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</si>
  <si>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</si>
  <si>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</si>
  <si>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</si>
  <si>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</si>
  <si>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</si>
  <si>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</si>
  <si>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</si>
  <si>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</si>
  <si>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</si>
  <si>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</si>
  <si>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</si>
  <si>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</si>
  <si>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</si>
  <si>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</si>
  <si>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</si>
  <si>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</si>
  <si>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</si>
  <si>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</si>
  <si>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</si>
  <si>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</si>
  <si>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</si>
  <si>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</si>
  <si>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</si>
  <si>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</si>
  <si>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</si>
  <si>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</si>
  <si>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</si>
  <si>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</si>
  <si>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</si>
  <si>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</si>
  <si>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</si>
  <si>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</si>
  <si>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</si>
  <si>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</si>
  <si>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</si>
  <si>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</si>
  <si>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</si>
  <si>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</si>
  <si>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</si>
  <si>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</si>
  <si>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</si>
  <si>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</si>
  <si>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</si>
  <si>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</si>
  <si>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</si>
  <si>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</si>
  <si>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</si>
  <si>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</si>
  <si>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</si>
  <si>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</si>
  <si>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</si>
  <si>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</si>
  <si>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</si>
  <si>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</si>
  <si>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</si>
  <si>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</si>
  <si>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</si>
  <si>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</si>
  <si>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</si>
  <si>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</si>
  <si>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</si>
  <si>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</si>
  <si>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</si>
  <si>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</si>
  <si>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</si>
  <si>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</si>
  <si>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</si>
  <si>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</si>
  <si>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</si>
  <si>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</si>
  <si>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</si>
  <si>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</si>
  <si>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</si>
  <si>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</si>
  <si>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</si>
  <si>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</si>
  <si>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</si>
  <si>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</si>
  <si>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</si>
  <si>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</si>
  <si>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</si>
  <si>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</si>
  <si>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</si>
  <si>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</si>
  <si>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</si>
  <si>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</si>
  <si>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</si>
  <si>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</si>
  <si>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</si>
  <si>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</si>
  <si>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</si>
  <si>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</si>
  <si>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</si>
  <si>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</si>
  <si>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</si>
  <si>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</si>
  <si>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</si>
  <si>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</si>
  <si>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</si>
  <si>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</si>
  <si>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</si>
  <si>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</si>
  <si>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</si>
  <si>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</si>
  <si>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</si>
  <si>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</si>
  <si>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</si>
  <si>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</si>
  <si>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</si>
  <si>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</si>
  <si>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</si>
  <si>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</si>
  <si>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</si>
  <si>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</si>
  <si>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</si>
  <si>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</si>
  <si>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</si>
  <si>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</si>
  <si>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</si>
  <si>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</si>
  <si>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</si>
  <si>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</si>
  <si>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</si>
  <si>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</si>
  <si>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</si>
  <si>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</si>
  <si>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</si>
  <si>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</si>
  <si>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</si>
  <si>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</si>
  <si>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</si>
  <si>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</si>
  <si>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</si>
  <si>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</si>
  <si>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</si>
  <si>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</si>
  <si>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</si>
  <si>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</si>
  <si>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</si>
  <si>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</si>
  <si>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</si>
  <si>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</si>
  <si>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</si>
  <si>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</si>
  <si>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</si>
  <si>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</si>
  <si>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</si>
  <si>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</si>
  <si>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</si>
  <si>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</si>
  <si>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</si>
  <si>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</si>
  <si>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</si>
  <si>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</si>
  <si>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</si>
  <si>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</si>
  <si>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</si>
  <si>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</si>
  <si>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</si>
  <si>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</si>
  <si>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</si>
  <si>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</si>
  <si>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</si>
  <si>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</si>
  <si>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</si>
  <si>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</si>
  <si>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</si>
  <si>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</si>
  <si>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</si>
  <si>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</si>
  <si>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</si>
  <si>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</si>
  <si>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</si>
  <si>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</si>
  <si>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</si>
  <si>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</si>
  <si>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</si>
  <si>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</si>
  <si>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</si>
  <si>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</si>
  <si>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</si>
  <si>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</si>
  <si>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</si>
  <si>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</si>
  <si>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</si>
  <si>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</si>
  <si>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</si>
  <si>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</si>
  <si>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</si>
  <si>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</si>
  <si>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</si>
  <si>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</si>
  <si>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</si>
  <si>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</si>
  <si>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</si>
  <si>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</si>
  <si>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</si>
  <si>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</si>
  <si>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</si>
  <si>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</si>
  <si>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</si>
  <si>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</si>
  <si>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</si>
  <si>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</si>
  <si>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</si>
  <si>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</si>
  <si>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</si>
  <si>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</si>
  <si>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</si>
  <si>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</si>
  <si>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</si>
  <si>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</si>
  <si>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</si>
  <si>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</si>
  <si>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</si>
  <si>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</si>
  <si>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</si>
  <si>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</si>
  <si>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</si>
  <si>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</si>
  <si>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</si>
  <si>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</si>
  <si>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</si>
  <si>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</si>
  <si>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</si>
  <si>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</si>
  <si>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</si>
  <si>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</si>
  <si>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</si>
  <si>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</si>
  <si>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</si>
  <si>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</si>
  <si>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</si>
  <si>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</si>
  <si>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</si>
  <si>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</si>
  <si>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</si>
  <si>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</si>
  <si>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</si>
  <si>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</si>
  <si>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</si>
  <si>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</si>
  <si>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</si>
  <si>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</si>
  <si>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</si>
  <si>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</si>
  <si>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</si>
  <si>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</si>
  <si>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</si>
  <si>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</si>
  <si>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</si>
  <si>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</si>
  <si>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</si>
  <si>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</si>
  <si>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</si>
  <si>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</si>
  <si>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</si>
  <si>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</si>
  <si>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</si>
  <si>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</si>
  <si>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</si>
  <si>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</si>
  <si>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</si>
  <si>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</si>
  <si>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</si>
  <si>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</si>
  <si>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</si>
  <si>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</si>
  <si>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</si>
  <si>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</si>
  <si>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</si>
  <si>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</si>
  <si>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</si>
  <si>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</si>
  <si>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</si>
  <si>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</si>
  <si>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</si>
  <si>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</si>
  <si>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</si>
  <si>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</si>
  <si>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</si>
  <si>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</si>
  <si>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</si>
  <si>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</si>
  <si>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</si>
  <si>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</si>
  <si>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</si>
  <si>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</si>
  <si>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</si>
  <si>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</si>
  <si>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</si>
  <si>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</si>
  <si>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</si>
  <si>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</si>
  <si>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</si>
  <si>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</si>
  <si>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</si>
  <si>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</si>
  <si>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</si>
  <si>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</si>
  <si>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</si>
  <si>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</si>
  <si>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</si>
  <si>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</si>
  <si>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</si>
  <si>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</si>
  <si>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</si>
  <si>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</si>
  <si>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</si>
  <si>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</si>
  <si>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</si>
  <si>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</si>
  <si>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</si>
  <si>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</si>
  <si>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</si>
  <si>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</si>
  <si>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</si>
  <si>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</si>
  <si>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</si>
  <si>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</si>
  <si>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</si>
  <si>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</si>
  <si>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</si>
  <si>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</si>
  <si>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</si>
  <si>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</si>
  <si>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</si>
  <si>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</si>
  <si>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</si>
  <si>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</si>
  <si>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</si>
  <si>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</si>
  <si>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</si>
  <si>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</si>
  <si>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</si>
  <si>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</si>
  <si>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</si>
  <si>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</si>
  <si>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</si>
  <si>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</si>
  <si>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</si>
  <si>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</si>
  <si>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</si>
  <si>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</si>
  <si>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</si>
  <si>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</si>
  <si>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</si>
  <si>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</si>
  <si>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</si>
  <si>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</si>
  <si>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</si>
  <si>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</si>
  <si>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</si>
  <si>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</si>
  <si>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</si>
  <si>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</si>
  <si>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</si>
  <si>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</si>
  <si>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</si>
  <si>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</si>
  <si>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</si>
  <si>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</si>
  <si>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</si>
  <si>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</si>
  <si>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</si>
  <si>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</si>
  <si>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</si>
  <si>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</si>
  <si>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</si>
  <si>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</si>
  <si>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</si>
  <si>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</si>
  <si>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</si>
  <si>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</si>
  <si>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</si>
  <si>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</si>
  <si>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</si>
  <si>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</si>
  <si>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</si>
  <si>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</si>
  <si>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</si>
  <si>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</si>
  <si>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</si>
  <si>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</si>
  <si>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</si>
  <si>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</si>
  <si>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</si>
  <si>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</si>
  <si>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</si>
  <si>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</si>
  <si>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</si>
  <si>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</si>
  <si>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</si>
  <si>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</si>
  <si>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</si>
  <si>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</si>
  <si>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</si>
  <si>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</si>
  <si>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</si>
  <si>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</si>
  <si>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</si>
  <si>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</si>
  <si>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</si>
  <si>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</si>
  <si>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</si>
  <si>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</si>
  <si>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</si>
  <si>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</si>
  <si>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</si>
  <si>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</si>
  <si>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</si>
  <si>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</si>
  <si>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</si>
  <si>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</si>
  <si>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</si>
  <si>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</si>
  <si>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</si>
  <si>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</si>
  <si>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</si>
  <si>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</si>
  <si>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</si>
  <si>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</si>
  <si>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</si>
  <si>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</si>
  <si>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</si>
  <si>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</si>
  <si>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</si>
  <si>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</si>
  <si>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</si>
  <si>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</si>
  <si>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</si>
  <si>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</si>
  <si>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</si>
  <si>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</si>
  <si>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</si>
  <si>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</si>
  <si>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</si>
  <si>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</si>
  <si>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</si>
  <si>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</si>
  <si>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</si>
  <si>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</si>
  <si>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</si>
  <si>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</si>
  <si>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</si>
  <si>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</si>
  <si>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</si>
  <si>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</si>
  <si>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</si>
  <si>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</si>
  <si>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</si>
  <si>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</si>
  <si>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</si>
  <si>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</si>
  <si>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</si>
  <si>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</si>
  <si>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</si>
  <si>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</si>
  <si>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</si>
  <si>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</si>
  <si>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</si>
  <si>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</si>
  <si>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</si>
  <si>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</si>
  <si>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</si>
  <si>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</si>
  <si>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</si>
  <si>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</si>
  <si>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</si>
  <si>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</si>
  <si>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</si>
  <si>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</si>
  <si>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</si>
  <si>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</si>
  <si>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</si>
  <si>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</si>
  <si>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</si>
  <si>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</si>
  <si>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</si>
  <si>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</si>
  <si>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</si>
  <si>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</si>
  <si>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</si>
  <si>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</si>
  <si>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</si>
  <si>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</si>
  <si>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</si>
  <si>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</si>
  <si>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</si>
  <si>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</si>
  <si>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</si>
  <si>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</si>
  <si>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</si>
  <si>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</si>
  <si>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</si>
  <si>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</si>
  <si>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</si>
  <si>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</si>
  <si>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</si>
  <si>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</si>
  <si>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</si>
  <si>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</si>
  <si>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</si>
  <si>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</si>
  <si>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</si>
  <si>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</si>
  <si>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</si>
  <si>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</si>
  <si>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</si>
  <si>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</si>
  <si>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</si>
  <si>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</si>
  <si>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</si>
  <si>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</si>
  <si>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</si>
  <si>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</si>
  <si>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</si>
  <si>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</si>
  <si>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</si>
  <si>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</si>
  <si>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</si>
  <si>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</si>
  <si>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</si>
  <si>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</si>
  <si>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</si>
  <si>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</si>
  <si>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</si>
  <si>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</si>
  <si>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</si>
  <si>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</si>
  <si>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</si>
  <si>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</si>
  <si>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</si>
  <si>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</si>
  <si>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</si>
  <si>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</si>
  <si>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</si>
  <si>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</si>
  <si>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</si>
  <si>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</si>
  <si>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</si>
  <si>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</si>
  <si>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</si>
  <si>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</si>
  <si>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</si>
  <si>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</si>
  <si>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</si>
  <si>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</si>
  <si>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</si>
  <si>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</si>
  <si>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</si>
  <si>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</si>
  <si>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</si>
  <si>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</si>
  <si>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</si>
  <si>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</si>
  <si>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</si>
  <si>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</si>
  <si>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</si>
  <si>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</si>
  <si>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</si>
  <si>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</si>
  <si>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</si>
  <si>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</si>
  <si>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</si>
  <si>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</si>
  <si>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</si>
  <si>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</si>
  <si>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</si>
  <si>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</si>
  <si>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</si>
  <si>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</si>
  <si>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</si>
  <si>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</si>
  <si>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</si>
  <si>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</si>
  <si>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</si>
  <si>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</si>
  <si>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</si>
  <si>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</si>
  <si>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</si>
  <si>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</si>
  <si>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</si>
  <si>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</si>
  <si>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</si>
  <si>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</si>
  <si>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</si>
  <si>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</si>
  <si>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</si>
  <si>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</si>
  <si>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</si>
  <si>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</si>
  <si>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</si>
  <si>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</si>
  <si>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</si>
  <si>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</si>
  <si>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</si>
  <si>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</si>
  <si>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</si>
  <si>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</si>
  <si>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</si>
  <si>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</si>
  <si>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</si>
  <si>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</si>
  <si>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</si>
  <si>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</si>
  <si>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</si>
  <si>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</si>
  <si>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</si>
  <si>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</si>
  <si>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</si>
  <si>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</si>
  <si>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</si>
  <si>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</si>
  <si>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</si>
  <si>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</si>
  <si>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</si>
  <si>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</si>
  <si>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</si>
  <si>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</si>
  <si>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</si>
  <si>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</si>
  <si>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</si>
  <si>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</si>
  <si>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</si>
  <si>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</si>
  <si>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</si>
  <si>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</si>
  <si>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</si>
  <si>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</si>
  <si>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</si>
  <si>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</si>
  <si>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</si>
  <si>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</si>
  <si>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</si>
  <si>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</si>
  <si>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</si>
  <si>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</si>
  <si>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</si>
  <si>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</si>
  <si>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</si>
  <si>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</si>
  <si>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</si>
  <si>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</si>
  <si>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</si>
  <si>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</si>
  <si>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</si>
  <si>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</si>
  <si>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</si>
  <si>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</si>
  <si>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</si>
  <si>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</si>
  <si>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</si>
  <si>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</si>
  <si>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</si>
  <si>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</si>
  <si>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</si>
  <si>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</si>
  <si>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</si>
  <si>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</si>
  <si>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</si>
  <si>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</si>
  <si>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</si>
  <si>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</si>
  <si>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</si>
  <si>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</si>
  <si>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</si>
  <si>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</si>
  <si>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</si>
  <si>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</si>
  <si>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</si>
  <si>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</si>
  <si>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</si>
  <si>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</si>
  <si>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</si>
  <si>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</si>
  <si>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</si>
  <si>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</si>
  <si>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</si>
  <si>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</si>
  <si>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</si>
  <si>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</si>
  <si>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</si>
  <si>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</si>
  <si>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</si>
  <si>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</si>
  <si>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</si>
  <si>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</si>
  <si>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</si>
  <si>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</si>
  <si>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</si>
  <si>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</si>
  <si>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</si>
  <si>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</si>
  <si>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</si>
  <si>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</si>
  <si>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</si>
  <si>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</si>
  <si>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</si>
  <si>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</si>
  <si>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</si>
  <si>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</si>
  <si>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</si>
  <si>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</si>
  <si>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</si>
  <si>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</si>
  <si>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</si>
  <si>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</si>
  <si>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</si>
  <si>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</si>
  <si>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</si>
  <si>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</si>
  <si>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</si>
  <si>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</si>
  <si>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</si>
  <si>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</si>
  <si>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</si>
  <si>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</si>
  <si>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</si>
  <si>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</si>
  <si>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</si>
  <si>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</si>
  <si>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</si>
  <si>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</si>
  <si>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</si>
  <si>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</si>
  <si>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</si>
  <si>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</si>
  <si>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</si>
  <si>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</si>
  <si>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</si>
  <si>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</si>
  <si>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</si>
  <si>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</si>
  <si>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</si>
  <si>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</si>
  <si>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</si>
  <si>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</si>
  <si>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</si>
  <si>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</si>
  <si>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</si>
  <si>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</si>
  <si>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</si>
  <si>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</si>
  <si>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</si>
  <si>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</si>
  <si>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</si>
  <si>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</si>
  <si>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</si>
  <si>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</si>
  <si>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</si>
  <si>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</si>
  <si>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</si>
  <si>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</si>
  <si>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</si>
  <si>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</si>
  <si>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</si>
  <si>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</si>
  <si>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</si>
  <si>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</si>
  <si>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</si>
  <si>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</si>
  <si>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</si>
  <si>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</si>
  <si>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</si>
  <si>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</si>
  <si>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</si>
  <si>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</si>
  <si>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</si>
  <si>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</si>
  <si>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</si>
  <si>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</si>
  <si>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</si>
  <si>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</si>
  <si>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</si>
  <si>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</si>
  <si>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</si>
  <si>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</si>
  <si>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</si>
  <si>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</si>
  <si>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</si>
  <si>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</si>
  <si>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</si>
  <si>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</si>
  <si>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</si>
  <si>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</si>
  <si>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</si>
  <si>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</si>
  <si>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</si>
  <si>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</si>
  <si>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</si>
  <si>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</si>
  <si>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</si>
  <si>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</si>
  <si>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</si>
  <si>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</si>
  <si>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</si>
  <si>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</si>
  <si>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</si>
  <si>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</si>
  <si>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</si>
  <si>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</si>
  <si>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</si>
  <si>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</si>
  <si>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</si>
  <si>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</si>
  <si>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</si>
  <si>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</si>
  <si>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</si>
  <si>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</si>
  <si>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</si>
  <si>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</si>
  <si>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</si>
  <si>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</si>
  <si>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</si>
  <si>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</si>
  <si>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</si>
  <si>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</si>
  <si>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</si>
  <si>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</si>
  <si>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</si>
  <si>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</si>
  <si>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</si>
  <si>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</si>
  <si>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</si>
  <si>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</si>
  <si>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</si>
  <si>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</si>
  <si>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</si>
  <si>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</si>
  <si>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</si>
  <si>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</si>
  <si>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</si>
  <si>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</si>
  <si>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</si>
  <si>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</si>
  <si>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</si>
  <si>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</si>
  <si>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</si>
  <si>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</si>
  <si>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</si>
  <si>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</si>
  <si>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</si>
  <si>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</si>
  <si>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</si>
  <si>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</si>
  <si>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</si>
  <si>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</si>
  <si>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</si>
  <si>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</si>
  <si>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</si>
  <si>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</si>
  <si>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</si>
  <si>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</si>
  <si>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</si>
  <si>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</si>
  <si>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</si>
  <si>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</si>
  <si>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</si>
  <si>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</si>
  <si>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</si>
  <si>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</si>
  <si>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</si>
  <si>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</si>
  <si>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</si>
  <si>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</si>
  <si>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</si>
  <si>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</si>
  <si>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</si>
  <si>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</si>
  <si>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</si>
  <si>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</si>
  <si>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</si>
  <si>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</si>
  <si>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</si>
  <si>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</si>
  <si>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</si>
  <si>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</si>
  <si>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</si>
  <si>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</si>
  <si>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</si>
  <si>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</si>
  <si>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</si>
  <si>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</si>
  <si>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</si>
  <si>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</si>
  <si>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</si>
  <si>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</si>
  <si>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</si>
  <si>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</si>
  <si>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</si>
  <si>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</si>
  <si>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</si>
  <si>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</si>
  <si>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</si>
  <si>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</si>
  <si>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</si>
  <si>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</si>
  <si>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</si>
  <si>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</si>
  <si>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</si>
  <si>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</si>
  <si>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</si>
  <si>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</si>
  <si>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</si>
  <si>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</si>
  <si>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</si>
  <si>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</si>
  <si>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</si>
  <si>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</si>
  <si>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</si>
  <si>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</si>
  <si>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</si>
  <si>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</si>
  <si>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</si>
  <si>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</si>
  <si>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</si>
  <si>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</si>
  <si>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</si>
  <si>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</si>
  <si>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</si>
  <si>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</si>
  <si>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</si>
  <si>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</si>
  <si>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</si>
  <si>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</si>
  <si>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</si>
  <si>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</si>
  <si>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</si>
  <si>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</si>
  <si>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</si>
  <si>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</si>
  <si>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</si>
  <si>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</si>
  <si>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</si>
  <si>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</si>
  <si>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</si>
  <si>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</si>
  <si>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</si>
  <si>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</si>
  <si>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</si>
  <si>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</si>
  <si>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</si>
  <si>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</si>
  <si>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</si>
  <si>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</si>
  <si>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</si>
  <si>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</si>
  <si>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</si>
  <si>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</si>
  <si>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</si>
  <si>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</si>
  <si>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</si>
  <si>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</si>
  <si>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</si>
  <si>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</si>
  <si>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</si>
  <si>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</si>
  <si>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</si>
  <si>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</si>
  <si>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</si>
  <si>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</si>
  <si>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</si>
  <si>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</si>
  <si>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</si>
  <si>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</si>
  <si>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</si>
  <si>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</si>
  <si>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</si>
  <si>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</si>
  <si>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</si>
  <si>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</si>
  <si>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</si>
  <si>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</si>
  <si>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</si>
  <si>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</si>
  <si>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</si>
  <si>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</si>
  <si>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</si>
  <si>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</si>
  <si>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</si>
  <si>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</si>
  <si>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</si>
  <si>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</si>
  <si>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</si>
  <si>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</si>
  <si>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</si>
  <si>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</si>
  <si>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</si>
  <si>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</si>
  <si>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</si>
  <si>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</si>
  <si>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</si>
  <si>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</si>
  <si>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</si>
  <si>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</si>
  <si>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</si>
  <si>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</si>
  <si>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</si>
  <si>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</si>
  <si>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</si>
  <si>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</si>
  <si>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</si>
  <si>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</si>
  <si>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</si>
  <si>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</si>
  <si>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</si>
  <si>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</si>
  <si>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</si>
  <si>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</si>
  <si>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</si>
  <si>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</si>
  <si>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</si>
  <si>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</si>
  <si>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</si>
  <si>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</si>
  <si>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</si>
  <si>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</si>
  <si>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</si>
  <si>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</si>
  <si>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</si>
  <si>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</si>
  <si>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</si>
  <si>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</si>
  <si>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</si>
  <si>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</si>
  <si>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</si>
  <si>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</si>
  <si>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</si>
  <si>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</si>
  <si>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</si>
  <si>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</si>
  <si>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</si>
  <si>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</si>
  <si>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</si>
  <si>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</si>
  <si>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</si>
  <si>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</si>
  <si>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</si>
  <si>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</si>
  <si>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</si>
  <si>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</si>
  <si>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</si>
  <si>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</si>
  <si>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</si>
  <si>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</si>
  <si>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</si>
  <si>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</si>
  <si>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</si>
  <si>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</si>
  <si>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</si>
  <si>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</si>
  <si>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</si>
  <si>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</si>
  <si>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</si>
  <si>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</si>
  <si>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</si>
  <si>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</si>
  <si>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</si>
  <si>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</si>
  <si>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</si>
  <si>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</si>
  <si>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</si>
  <si>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</si>
  <si>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</si>
  <si>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</si>
  <si>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</si>
  <si>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</si>
  <si>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</si>
  <si>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</si>
  <si>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</si>
  <si>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</si>
  <si>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</si>
  <si>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</si>
  <si>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</si>
  <si>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</si>
  <si>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</si>
  <si>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</si>
  <si>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</si>
  <si>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</si>
  <si>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</si>
  <si>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</si>
  <si>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</si>
  <si>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</si>
  <si>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</si>
  <si>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</si>
  <si>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</si>
  <si>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</si>
  <si>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</si>
  <si>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</si>
  <si>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</si>
  <si>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</si>
  <si>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</si>
  <si>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</si>
  <si>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</si>
  <si>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</si>
  <si>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</si>
  <si>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</si>
  <si>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</si>
  <si>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</si>
  <si>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</si>
  <si>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</si>
  <si>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</si>
  <si>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</si>
  <si>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</si>
  <si>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</si>
  <si>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</si>
  <si>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</si>
  <si>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</si>
  <si>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</si>
  <si>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</si>
  <si>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</si>
  <si>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</si>
  <si>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</si>
  <si>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</si>
  <si>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</si>
  <si>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</si>
  <si>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</si>
  <si>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</si>
  <si>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</si>
  <si>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</si>
  <si>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</si>
  <si>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</si>
  <si>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</si>
  <si>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</si>
  <si>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</si>
  <si>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</si>
  <si>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</si>
  <si>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</si>
  <si>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</si>
  <si>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</si>
  <si>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</si>
  <si>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</si>
  <si>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</si>
  <si>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</si>
  <si>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</si>
  <si>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</si>
  <si>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</si>
  <si>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</si>
  <si>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</si>
  <si>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</si>
  <si>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</si>
  <si>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</si>
  <si>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</si>
  <si>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</si>
  <si>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</si>
  <si>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</si>
  <si>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</si>
  <si>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</si>
  <si>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</si>
  <si>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</si>
  <si>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</si>
  <si>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</si>
  <si>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</si>
  <si>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</si>
  <si>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</si>
  <si>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</si>
  <si>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</si>
  <si>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</si>
  <si>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</si>
  <si>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</si>
  <si>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</si>
  <si>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</si>
  <si>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</si>
  <si>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</si>
  <si>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</si>
  <si>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</si>
  <si>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</si>
  <si>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</si>
  <si>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</si>
  <si>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</si>
  <si>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</si>
  <si>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</si>
  <si>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</si>
  <si>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</si>
  <si>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</si>
  <si>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</si>
  <si>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</si>
  <si>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</si>
  <si>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</si>
  <si>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</si>
  <si>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</si>
  <si>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</si>
  <si>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</si>
  <si>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</si>
  <si>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</si>
  <si>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</si>
  <si>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</si>
  <si>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</si>
  <si>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</si>
  <si>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</si>
  <si>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</si>
  <si>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</si>
  <si>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</si>
  <si>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</si>
  <si>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</si>
  <si>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</si>
  <si>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</si>
  <si>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</si>
  <si>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</si>
  <si>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</si>
  <si>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</si>
  <si>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</si>
  <si>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</si>
  <si>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</si>
  <si>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</si>
  <si>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</si>
  <si>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</si>
  <si>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</si>
  <si>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</si>
  <si>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</si>
  <si>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</si>
  <si>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</si>
  <si>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</si>
  <si>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</si>
  <si>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</si>
  <si>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</si>
  <si>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</si>
  <si>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</si>
  <si>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</si>
  <si>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</si>
  <si>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</si>
  <si>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</si>
  <si>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</si>
  <si>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</si>
  <si>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</si>
  <si>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</si>
  <si>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</si>
  <si>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</si>
  <si>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</si>
  <si>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</si>
  <si>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</si>
  <si>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</si>
  <si>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</si>
  <si>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</si>
  <si>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</si>
  <si>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</si>
  <si>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</si>
  <si>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</si>
  <si>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</si>
  <si>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</si>
  <si>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</si>
  <si>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</si>
  <si>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</si>
  <si>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</si>
  <si>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</si>
  <si>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</si>
  <si>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</si>
  <si>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</si>
  <si>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</si>
  <si>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</si>
  <si>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</si>
  <si>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</si>
  <si>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</si>
  <si>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</si>
  <si>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</si>
  <si>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</si>
  <si>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</si>
  <si>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</si>
  <si>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</si>
  <si>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</si>
  <si>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</si>
  <si>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</si>
  <si>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</si>
  <si>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</si>
  <si>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</si>
  <si>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</si>
  <si>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</si>
  <si>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</si>
  <si>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</si>
  <si>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</si>
  <si>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</si>
  <si>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</si>
  <si>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</si>
  <si>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</si>
  <si>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</si>
  <si>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</si>
  <si>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</si>
  <si>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</si>
  <si>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</si>
  <si>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</si>
  <si>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</si>
  <si>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</si>
  <si>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</si>
  <si>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</si>
  <si>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</si>
  <si>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</si>
  <si>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</si>
  <si>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</si>
  <si>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</si>
  <si>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</si>
  <si>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</si>
  <si>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</si>
  <si>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</si>
  <si>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</si>
  <si>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</si>
  <si>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</si>
  <si>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</si>
  <si>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</si>
  <si>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</si>
  <si>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</si>
  <si>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</si>
  <si>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</si>
  <si>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</si>
  <si>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</si>
  <si>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</si>
  <si>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</si>
  <si>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</si>
  <si>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</si>
  <si>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</si>
  <si>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</si>
  <si>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</si>
  <si>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</si>
  <si>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</si>
  <si>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</si>
  <si>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</si>
  <si>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</si>
  <si>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</si>
  <si>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</si>
  <si>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</si>
  <si>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</si>
  <si>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</si>
  <si>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</si>
  <si>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</si>
  <si>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</si>
  <si>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</si>
  <si>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</si>
  <si>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</si>
  <si>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</si>
  <si>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</si>
  <si>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</si>
  <si>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</si>
  <si>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</si>
  <si>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</si>
  <si>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</si>
  <si>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</si>
  <si>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</si>
  <si>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</si>
  <si>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</si>
  <si>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</si>
  <si>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</si>
  <si>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</si>
  <si>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</si>
  <si>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</si>
  <si>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</si>
  <si>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</si>
  <si>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</si>
  <si>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</si>
  <si>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</si>
  <si>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</si>
  <si>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</si>
  <si>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</si>
  <si>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</si>
  <si>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</si>
  <si>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</si>
  <si>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</si>
  <si>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</si>
  <si>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</si>
  <si>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</si>
  <si>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</si>
  <si>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</si>
  <si>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</si>
  <si>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</si>
  <si>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</si>
  <si>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</si>
  <si>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</si>
  <si>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</si>
  <si>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</si>
  <si>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</si>
  <si>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</si>
  <si>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</si>
  <si>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</si>
  <si>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</si>
  <si>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</si>
  <si>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</si>
  <si>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</si>
  <si>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</si>
  <si>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</si>
  <si>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</si>
  <si>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</si>
  <si>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</si>
  <si>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</si>
  <si>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</si>
  <si>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</si>
  <si>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</si>
  <si>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</si>
  <si>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</si>
  <si>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</si>
  <si>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</si>
  <si>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</si>
  <si>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</si>
  <si>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</si>
  <si>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</si>
  <si>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</si>
  <si>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</si>
  <si>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</si>
  <si>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</si>
  <si>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</si>
  <si>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</si>
  <si>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</si>
  <si>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</si>
  <si>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</si>
  <si>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</si>
  <si>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</si>
  <si>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</si>
  <si>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</si>
  <si>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</si>
  <si>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</si>
  <si>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</si>
  <si>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</si>
  <si>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</si>
  <si>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</si>
  <si>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</si>
  <si>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</si>
  <si>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</si>
  <si>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</si>
  <si>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</si>
  <si>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</si>
  <si>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</si>
  <si>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</si>
  <si>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</si>
  <si>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</si>
  <si>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</si>
  <si>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</si>
  <si>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</si>
  <si>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</si>
  <si>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</si>
  <si>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</si>
  <si>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</si>
  <si>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</si>
  <si>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</si>
  <si>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</si>
  <si>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</si>
  <si>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</si>
  <si>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</si>
  <si>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</si>
  <si>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</si>
  <si>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</si>
  <si>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</si>
  <si>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</si>
  <si>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</si>
  <si>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</si>
  <si>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</si>
  <si>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</si>
  <si>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</si>
  <si>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</si>
  <si>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</si>
  <si>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</si>
  <si>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</si>
  <si>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</si>
  <si>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</si>
  <si>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</si>
  <si>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</si>
  <si>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</si>
  <si>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</si>
  <si>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</si>
  <si>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</si>
  <si>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</si>
  <si>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</si>
  <si>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</si>
  <si>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</si>
  <si>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</si>
  <si>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</si>
  <si>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</si>
  <si>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</si>
  <si>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</si>
  <si>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</si>
  <si>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</si>
  <si>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</si>
  <si>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</si>
  <si>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</si>
  <si>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</si>
  <si>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</si>
  <si>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</si>
  <si>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</si>
  <si>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</si>
  <si>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</si>
  <si>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</si>
  <si>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</si>
  <si>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</si>
  <si>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</si>
  <si>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</si>
  <si>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</si>
  <si>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</si>
  <si>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</si>
  <si>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</si>
  <si>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</si>
  <si>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</si>
  <si>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</si>
  <si>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</si>
  <si>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</si>
  <si>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</si>
  <si>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</si>
  <si>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</si>
  <si>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</si>
  <si>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</si>
  <si>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</si>
  <si>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</si>
  <si>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</si>
  <si>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</si>
  <si>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</si>
  <si>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</si>
  <si>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</si>
  <si>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</si>
  <si>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</si>
  <si>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</si>
  <si>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</si>
  <si>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</si>
  <si>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</si>
  <si>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</si>
  <si>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</si>
  <si>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</si>
  <si>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</si>
  <si>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</si>
  <si>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</si>
  <si>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</si>
  <si>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</si>
  <si>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</si>
  <si>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</si>
  <si>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</si>
  <si>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</si>
  <si>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</si>
  <si>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</si>
  <si>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</si>
  <si>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</si>
  <si>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</si>
  <si>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</si>
  <si>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</si>
  <si>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</si>
  <si>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</si>
  <si>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</si>
  <si>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</si>
  <si>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</si>
  <si>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</si>
  <si>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</si>
  <si>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</si>
  <si>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</si>
  <si>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</si>
  <si>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</si>
  <si>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</si>
  <si>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</si>
  <si>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</si>
  <si>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</si>
  <si>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</si>
  <si>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</si>
  <si>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</si>
  <si>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</si>
  <si>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</si>
  <si>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</si>
  <si>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</si>
  <si>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</si>
  <si>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</si>
  <si>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</si>
  <si>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</si>
  <si>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</si>
  <si>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</si>
  <si>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</si>
  <si>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</si>
  <si>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</si>
  <si>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</si>
  <si>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</si>
  <si>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</si>
  <si>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</si>
  <si>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</si>
  <si>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</si>
  <si>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</si>
  <si>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</si>
  <si>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</si>
  <si>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</si>
  <si>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</si>
  <si>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</si>
  <si>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</si>
  <si>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</si>
  <si>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</si>
  <si>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</si>
  <si>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</si>
  <si>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</si>
  <si>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</si>
  <si>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</si>
  <si>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</si>
  <si>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</si>
  <si>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</si>
  <si>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</si>
  <si>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</si>
  <si>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</si>
  <si>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</si>
  <si>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</si>
  <si>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</si>
  <si>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</si>
  <si>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</si>
  <si>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</si>
  <si>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</si>
  <si>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</si>
  <si>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</si>
  <si>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</si>
  <si>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</si>
  <si>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</si>
  <si>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</si>
  <si>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</si>
  <si>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</si>
  <si>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</si>
  <si>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</si>
  <si>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</si>
  <si>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</si>
  <si>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</si>
  <si>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</si>
  <si>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</si>
  <si>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</si>
  <si>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</si>
  <si>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</si>
  <si>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</si>
  <si>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</si>
  <si>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</si>
  <si>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</si>
  <si>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</si>
  <si>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</si>
  <si>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</si>
  <si>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</si>
  <si>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</si>
  <si>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</si>
  <si>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</si>
  <si>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</si>
  <si>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</si>
  <si>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</si>
  <si>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</si>
  <si>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</si>
  <si>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</si>
  <si>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</si>
  <si>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</si>
  <si>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</si>
  <si>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</si>
  <si>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</si>
  <si>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</si>
  <si>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</si>
  <si>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</si>
  <si>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</si>
  <si>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</si>
  <si>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</si>
  <si>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</si>
  <si>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</si>
  <si>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</si>
  <si>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</si>
  <si>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</si>
  <si>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</si>
  <si>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</si>
  <si>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</si>
  <si>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</si>
  <si>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</si>
  <si>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</si>
  <si>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</si>
  <si>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</si>
  <si>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</si>
  <si>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</si>
  <si>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</si>
  <si>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</si>
  <si>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</si>
  <si>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</si>
  <si>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</si>
  <si>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</si>
  <si>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</si>
  <si>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</si>
  <si>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</si>
  <si>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</si>
  <si>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</si>
  <si>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</si>
  <si>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</si>
  <si>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</si>
  <si>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</si>
  <si>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</si>
  <si>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</si>
  <si>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</si>
  <si>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</si>
  <si>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</si>
  <si>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</si>
  <si>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</si>
  <si>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</si>
  <si>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</si>
  <si>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</si>
  <si>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</si>
  <si>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</si>
  <si>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</si>
  <si>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</si>
  <si>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</si>
  <si>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</si>
  <si>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</si>
  <si>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</si>
  <si>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</si>
  <si>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</si>
  <si>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</si>
  <si>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</si>
  <si>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</si>
  <si>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</si>
  <si>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</si>
  <si>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</si>
  <si>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</si>
  <si>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</si>
  <si>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</si>
  <si>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</si>
  <si>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</si>
  <si>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</si>
  <si>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</si>
  <si>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</si>
  <si>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</si>
  <si>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</si>
  <si>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</si>
  <si>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</si>
  <si>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</si>
  <si>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</si>
  <si>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</si>
  <si>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</si>
  <si>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</si>
  <si>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</si>
  <si>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</si>
  <si>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</si>
  <si>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</si>
  <si>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</si>
  <si>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</si>
  <si>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</si>
  <si>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</si>
  <si>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</si>
  <si>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</si>
  <si>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</si>
  <si>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</si>
  <si>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</si>
  <si>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</si>
  <si>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</si>
  <si>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</si>
  <si>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</si>
  <si>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</si>
  <si>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</si>
  <si>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</si>
  <si>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</si>
  <si>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</si>
  <si>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</si>
  <si>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</si>
  <si>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</si>
  <si>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</si>
  <si>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</si>
  <si>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</si>
  <si>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</si>
  <si>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</si>
  <si>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</si>
  <si>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</si>
  <si>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</si>
  <si>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</si>
  <si>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</si>
  <si>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</si>
  <si>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</si>
  <si>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</si>
  <si>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</si>
  <si>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</si>
  <si>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</si>
  <si>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</si>
  <si>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</si>
  <si>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</si>
  <si>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</si>
  <si>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</si>
  <si>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</si>
  <si>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</si>
  <si>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</si>
  <si>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</si>
  <si>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</si>
  <si>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</si>
  <si>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</si>
  <si>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</si>
  <si>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</si>
  <si>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</si>
  <si>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</si>
  <si>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</si>
  <si>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</si>
  <si>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</si>
  <si>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</si>
  <si>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</si>
  <si>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</si>
  <si>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</si>
  <si>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</si>
  <si>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</si>
  <si>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</si>
  <si>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</si>
  <si>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</si>
  <si>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</si>
  <si>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</si>
  <si>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</si>
  <si>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</si>
  <si>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</si>
  <si>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</si>
  <si>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</si>
  <si>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</si>
  <si>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</si>
  <si>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</si>
  <si>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</si>
  <si>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</si>
  <si>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</si>
  <si>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</si>
  <si>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</si>
  <si>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</si>
  <si>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</si>
  <si>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</si>
  <si>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</si>
  <si>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</si>
  <si>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</si>
  <si>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</si>
  <si>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</si>
  <si>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</si>
  <si>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</si>
  <si>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</si>
  <si>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</si>
  <si>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</si>
  <si>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</si>
  <si>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</si>
  <si>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</si>
  <si>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</si>
  <si>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</si>
  <si>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</si>
  <si>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</si>
  <si>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</si>
  <si>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</si>
  <si>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</si>
  <si>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</si>
  <si>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</si>
  <si>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</si>
  <si>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</si>
  <si>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</si>
  <si>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</si>
  <si>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</si>
  <si>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</si>
  <si>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</si>
  <si>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</si>
  <si>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</si>
  <si>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</si>
  <si>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</si>
  <si>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</si>
  <si>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</si>
  <si>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</si>
  <si>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</si>
  <si>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</si>
  <si>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</si>
  <si>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</si>
  <si>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</si>
  <si>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</si>
  <si>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</si>
  <si>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</si>
  <si>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</si>
  <si>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</si>
  <si>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</si>
  <si>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</si>
  <si>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</si>
  <si>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</si>
  <si>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</si>
  <si>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</si>
  <si>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</si>
  <si>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</si>
  <si>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</si>
  <si>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</si>
  <si>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</si>
  <si>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</si>
  <si>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</si>
  <si>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</si>
  <si>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</si>
  <si>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</si>
  <si>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</si>
  <si>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</si>
  <si>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</si>
  <si>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</si>
  <si>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</si>
  <si>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</si>
  <si>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</si>
  <si>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</si>
  <si>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</si>
  <si>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</si>
  <si>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</si>
  <si>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</si>
  <si>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</si>
  <si>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</si>
  <si>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</si>
  <si>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</si>
  <si>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</si>
  <si>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</si>
  <si>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</si>
  <si>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</si>
  <si>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</si>
  <si>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</si>
  <si>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</si>
  <si>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</si>
  <si>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</si>
  <si>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</si>
  <si>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</si>
  <si>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</si>
  <si>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</si>
  <si>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</si>
  <si>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</si>
  <si>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</si>
  <si>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</si>
  <si>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</si>
  <si>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</si>
  <si>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</si>
  <si>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</si>
  <si>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</si>
  <si>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</si>
  <si>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</si>
  <si>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</si>
  <si>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</si>
  <si>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</si>
  <si>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</si>
  <si>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</si>
  <si>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</si>
  <si>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</si>
  <si>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</si>
  <si>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</si>
  <si>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</si>
  <si>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</si>
  <si>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</si>
  <si>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</si>
  <si>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</si>
  <si>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</si>
  <si>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</si>
  <si>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</si>
  <si>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</si>
  <si>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</si>
  <si>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</si>
  <si>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</si>
  <si>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</si>
  <si>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</si>
  <si>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</si>
  <si>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</si>
  <si>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</si>
  <si>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</si>
  <si>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</si>
  <si>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</si>
  <si>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</si>
  <si>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</si>
  <si>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</si>
  <si>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</si>
  <si>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</si>
  <si>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</si>
  <si>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</si>
  <si>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</si>
  <si>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</si>
  <si>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</si>
  <si>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</si>
  <si>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</si>
  <si>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</si>
  <si>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</si>
  <si>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</si>
  <si>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</si>
  <si>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</si>
  <si>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</si>
  <si>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</si>
  <si>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</si>
  <si>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</si>
  <si>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</si>
  <si>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</si>
  <si>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</si>
  <si>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</si>
  <si>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</si>
  <si>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</si>
  <si>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</si>
  <si>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</si>
  <si>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</si>
  <si>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</si>
  <si>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</si>
  <si>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</si>
  <si>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</si>
  <si>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</si>
  <si>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</si>
  <si>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</si>
  <si>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</si>
  <si>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</si>
  <si>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</si>
  <si>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</si>
  <si>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</si>
  <si>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</si>
  <si>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</si>
  <si>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</si>
  <si>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</si>
  <si>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</si>
  <si>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</si>
  <si>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</si>
  <si>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</si>
  <si>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</si>
  <si>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</si>
  <si>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</si>
  <si>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</si>
  <si>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</si>
  <si>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</si>
  <si>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</si>
  <si>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</si>
  <si>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</si>
  <si>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</si>
  <si>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</si>
  <si>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</si>
  <si>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</si>
  <si>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</si>
  <si>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</si>
  <si>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</si>
  <si>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</si>
  <si>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</si>
  <si>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</si>
  <si>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</si>
  <si>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</si>
  <si>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</si>
  <si>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</si>
  <si>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</si>
  <si>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</si>
  <si>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</si>
  <si>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</si>
  <si>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</si>
  <si>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</si>
  <si>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</si>
  <si>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</si>
  <si>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</si>
  <si>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</si>
  <si>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</si>
  <si>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</si>
  <si>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</si>
  <si>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</si>
  <si>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</si>
  <si>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</si>
  <si>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</si>
  <si>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</si>
  <si>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</si>
  <si>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</si>
  <si>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</si>
  <si>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</si>
  <si>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</si>
  <si>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</si>
  <si>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</si>
  <si>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</si>
  <si>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</si>
  <si>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</si>
  <si>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</si>
  <si>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</si>
  <si>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</si>
  <si>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</si>
  <si>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</si>
  <si>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</si>
  <si>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</si>
  <si>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</si>
  <si>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</si>
  <si>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</si>
  <si>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</si>
  <si>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</si>
  <si>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</si>
  <si>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</si>
  <si>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</si>
  <si>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</si>
  <si>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</si>
  <si>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</si>
  <si>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</si>
  <si>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</si>
  <si>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</si>
  <si>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</si>
  <si>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</si>
  <si>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</si>
  <si>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</si>
  <si>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</si>
  <si>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</si>
  <si>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</si>
  <si>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</si>
  <si>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</si>
  <si>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</si>
  <si>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</si>
  <si>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</si>
  <si>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</si>
  <si>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</si>
  <si>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</si>
  <si>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</si>
  <si>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</si>
  <si>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</si>
  <si>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</si>
  <si>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</si>
  <si>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</si>
  <si>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</si>
  <si>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</si>
  <si>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</si>
  <si>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</si>
  <si>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</si>
  <si>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</si>
  <si>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</si>
  <si>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</si>
  <si>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</si>
  <si>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</si>
  <si>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</si>
  <si>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</si>
  <si>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</si>
  <si>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</si>
  <si>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</si>
  <si>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</si>
  <si>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</si>
  <si>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</si>
  <si>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</si>
  <si>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</si>
  <si>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</si>
  <si>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</si>
  <si>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</si>
  <si>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</si>
  <si>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</si>
  <si>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</si>
  <si>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</si>
  <si>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</si>
  <si>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</si>
  <si>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</si>
  <si>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</si>
  <si>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</si>
  <si>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</si>
  <si>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</si>
  <si>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</si>
  <si>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</si>
  <si>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</si>
  <si>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</si>
  <si>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</si>
  <si>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</si>
  <si>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</si>
  <si>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</si>
  <si>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</si>
  <si>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</si>
  <si>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</si>
  <si>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</si>
  <si>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</si>
  <si>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</si>
  <si>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</si>
  <si>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</si>
  <si>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</si>
  <si>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</si>
  <si>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</si>
  <si>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</si>
  <si>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</si>
  <si>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</si>
  <si>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</si>
  <si>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</si>
  <si>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</si>
  <si>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</si>
  <si>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</si>
  <si>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</si>
  <si>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</si>
  <si>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</si>
  <si>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</si>
  <si>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</si>
  <si>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</si>
  <si>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</si>
  <si>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</si>
  <si>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</si>
  <si>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</si>
  <si>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</si>
  <si>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</si>
  <si>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</si>
  <si>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</si>
  <si>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</si>
  <si>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</si>
  <si>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</si>
  <si>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</si>
  <si>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</si>
  <si>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</si>
  <si>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</si>
  <si>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</si>
  <si>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</si>
  <si>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</si>
  <si>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</si>
  <si>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</si>
  <si>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</si>
  <si>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</si>
  <si>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</si>
  <si>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</si>
  <si>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</si>
  <si>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</si>
  <si>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</si>
  <si>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</si>
  <si>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</si>
  <si>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</si>
  <si>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</si>
  <si>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</si>
  <si>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</si>
  <si>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</si>
  <si>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</si>
  <si>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</si>
  <si>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</si>
  <si>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</si>
  <si>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</si>
  <si>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</si>
  <si>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</si>
  <si>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</si>
  <si>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</si>
  <si>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</si>
  <si>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</si>
  <si>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</si>
  <si>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</si>
  <si>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</si>
  <si>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</si>
  <si>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</si>
  <si>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</si>
  <si>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</si>
  <si>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</si>
  <si>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</si>
  <si>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</si>
  <si>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</si>
  <si>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</si>
  <si>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</si>
  <si>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</si>
  <si>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</si>
  <si>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</si>
  <si>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</si>
  <si>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</si>
  <si>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</si>
  <si>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</si>
  <si>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</si>
  <si>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</si>
  <si>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</si>
  <si>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</si>
  <si>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</si>
  <si>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</si>
  <si>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</si>
  <si>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</si>
  <si>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</si>
  <si>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</si>
  <si>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</si>
  <si>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</si>
  <si>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</si>
  <si>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</si>
  <si>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</si>
  <si>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</si>
  <si>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</si>
  <si>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</si>
  <si>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</si>
  <si>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</si>
  <si>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</si>
  <si>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</si>
  <si>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</si>
  <si>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</si>
  <si>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</si>
  <si>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</si>
  <si>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</si>
  <si>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</si>
  <si>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</si>
  <si>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</si>
  <si>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</si>
  <si>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</si>
  <si>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</si>
  <si>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</si>
  <si>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</si>
  <si>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</si>
  <si>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</si>
  <si>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</si>
  <si>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</si>
  <si>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</si>
  <si>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</si>
  <si>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</si>
  <si>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</si>
  <si>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</si>
  <si>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</si>
  <si>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</si>
  <si>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</si>
  <si>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</si>
  <si>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</si>
  <si>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</si>
  <si>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</si>
  <si>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</si>
  <si>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</si>
  <si>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</si>
  <si>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</si>
  <si>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</si>
  <si>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</si>
  <si>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</si>
  <si>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</si>
  <si>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</si>
  <si>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</si>
  <si>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</si>
  <si>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</si>
  <si>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</si>
  <si>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</si>
  <si>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</si>
  <si>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</si>
  <si>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</si>
  <si>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</si>
  <si>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</si>
  <si>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</si>
  <si>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</si>
  <si>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</si>
  <si>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</si>
  <si>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</si>
  <si>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</si>
  <si>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</si>
  <si>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</si>
  <si>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</si>
  <si>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</si>
  <si>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</si>
  <si>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</si>
  <si>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</si>
  <si>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</si>
  <si>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</si>
  <si>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</si>
  <si>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</si>
  <si>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</si>
  <si>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</si>
  <si>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</si>
  <si>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</si>
  <si>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</si>
  <si>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</si>
  <si>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</si>
  <si>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</si>
  <si>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</si>
  <si>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</si>
  <si>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</si>
  <si>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</si>
  <si>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</si>
  <si>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</si>
  <si>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</si>
  <si>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</si>
  <si>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</si>
  <si>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</si>
  <si>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</si>
  <si>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</si>
  <si>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</si>
  <si>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</si>
  <si>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</si>
  <si>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</si>
  <si>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</si>
  <si>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</si>
  <si>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</si>
  <si>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</si>
  <si>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</si>
  <si>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</si>
  <si>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</si>
  <si>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</si>
  <si>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</si>
  <si>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</si>
  <si>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</si>
  <si>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</si>
  <si>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</si>
  <si>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</si>
  <si>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</si>
  <si>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</si>
  <si>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</si>
  <si>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</si>
  <si>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</si>
  <si>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</si>
  <si>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</si>
  <si>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</si>
  <si>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</si>
  <si>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</si>
  <si>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</si>
  <si>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</si>
  <si>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</si>
  <si>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</si>
  <si>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</si>
  <si>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</si>
  <si>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</si>
  <si>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</si>
  <si>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</si>
  <si>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</si>
  <si>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</si>
  <si>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</si>
  <si>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</si>
  <si>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</si>
  <si>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</si>
  <si>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</si>
  <si>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</si>
  <si>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</si>
  <si>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</si>
  <si>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</si>
  <si>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</si>
  <si>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</si>
  <si>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</si>
  <si>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</si>
  <si>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</si>
  <si>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</si>
  <si>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</si>
  <si>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</si>
  <si>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</si>
  <si>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</si>
  <si>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</si>
  <si>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</si>
  <si>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</si>
  <si>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</si>
  <si>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</si>
  <si>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</si>
  <si>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</si>
  <si>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</si>
  <si>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</si>
  <si>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</si>
  <si>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</si>
  <si>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</si>
  <si>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</si>
  <si>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</si>
  <si>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</si>
  <si>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</si>
  <si>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</si>
  <si>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</si>
  <si>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</si>
  <si>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</si>
  <si>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</si>
  <si>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</si>
  <si>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</si>
  <si>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</si>
  <si>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</si>
  <si>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</si>
  <si>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</si>
  <si>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</si>
  <si>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</si>
  <si>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</si>
  <si>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</si>
  <si>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</si>
  <si>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</si>
  <si>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</si>
  <si>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</si>
  <si>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</si>
  <si>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</si>
  <si>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</si>
  <si>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</si>
  <si>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</si>
  <si>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</si>
  <si>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</si>
  <si>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</si>
  <si>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</si>
  <si>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</si>
  <si>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</si>
  <si>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</si>
  <si>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</si>
  <si>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</si>
  <si>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</si>
  <si>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</si>
  <si>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</si>
  <si>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</si>
  <si>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</si>
  <si>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</si>
  <si>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</si>
  <si>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</si>
  <si>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</si>
  <si>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</si>
  <si>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</si>
  <si>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</si>
  <si>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</si>
  <si>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</si>
  <si>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</si>
  <si>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</si>
  <si>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</si>
  <si>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</si>
  <si>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</si>
  <si>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</si>
  <si>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</si>
  <si>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</si>
  <si>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</si>
  <si>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</si>
  <si>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</si>
  <si>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</si>
  <si>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</si>
  <si>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</si>
  <si>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</si>
  <si>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</si>
  <si>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</si>
  <si>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</si>
  <si>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</si>
  <si>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</si>
  <si>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</si>
  <si>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</si>
  <si>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</si>
  <si>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</si>
  <si>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</si>
  <si>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</si>
  <si>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</si>
  <si>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</si>
  <si>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</si>
  <si>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</si>
  <si>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</si>
  <si>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</si>
  <si>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</si>
  <si>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</si>
  <si>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</si>
  <si>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</si>
  <si>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</si>
  <si>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</si>
  <si>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</si>
  <si>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</si>
  <si>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</si>
  <si>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</si>
  <si>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</si>
  <si>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</si>
  <si>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</si>
  <si>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</si>
  <si>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</si>
  <si>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</si>
  <si>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</si>
  <si>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</si>
  <si>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</si>
  <si>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</si>
  <si>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</si>
  <si>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</si>
  <si>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</si>
  <si>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</si>
  <si>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</si>
  <si>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</si>
  <si>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</si>
  <si>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</si>
  <si>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</si>
  <si>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</si>
  <si>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</si>
  <si>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</si>
  <si>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</si>
  <si>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</si>
  <si>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</si>
  <si>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</si>
  <si>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</si>
  <si>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</si>
  <si>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</si>
  <si>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</si>
  <si>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</si>
  <si>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</si>
  <si>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</si>
  <si>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</si>
  <si>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</si>
  <si>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</si>
  <si>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</si>
  <si>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</si>
  <si>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</si>
  <si>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</si>
  <si>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</si>
  <si>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</si>
  <si>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</si>
  <si>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</si>
  <si>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</si>
  <si>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</si>
  <si>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</si>
  <si>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</si>
  <si>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</si>
  <si>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</si>
  <si>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</si>
  <si>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</si>
  <si>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</si>
  <si>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</si>
  <si>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</si>
  <si>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</si>
  <si>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</si>
  <si>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</si>
  <si>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</si>
  <si>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</si>
  <si>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</si>
  <si>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</si>
  <si>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</si>
  <si>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</si>
  <si>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</si>
  <si>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</si>
  <si>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</si>
  <si>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</si>
  <si>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</si>
  <si>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</si>
  <si>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</si>
  <si>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</si>
  <si>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</si>
  <si>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</si>
  <si>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</si>
  <si>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</si>
  <si>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</si>
  <si>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</si>
  <si>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</si>
  <si>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</si>
  <si>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</si>
  <si>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</si>
  <si>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</si>
  <si>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</si>
  <si>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</si>
  <si>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</si>
  <si>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</si>
  <si>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</si>
  <si>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</si>
  <si>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</si>
  <si>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</si>
  <si>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</si>
  <si>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</si>
  <si>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</si>
  <si>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</si>
  <si>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</si>
  <si>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</si>
  <si>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</si>
  <si>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</si>
  <si>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</si>
  <si>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</si>
  <si>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</si>
  <si>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</si>
  <si>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</si>
  <si>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</si>
  <si>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</si>
  <si>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</si>
  <si>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</si>
  <si>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</si>
  <si>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</si>
  <si>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</si>
  <si>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</si>
  <si>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</si>
  <si>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</si>
  <si>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</si>
  <si>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</si>
  <si>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</si>
  <si>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</si>
  <si>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</si>
  <si>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</si>
  <si>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</si>
  <si>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</si>
  <si>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</si>
  <si>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</si>
  <si>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</si>
  <si>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</si>
  <si>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</si>
  <si>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</si>
  <si>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</si>
  <si>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</si>
  <si>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</si>
  <si>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</si>
  <si>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</si>
  <si>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</si>
  <si>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</si>
  <si>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</si>
  <si>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</si>
  <si>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</si>
  <si>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</si>
  <si>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</si>
  <si>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</si>
  <si>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</si>
  <si>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</si>
  <si>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</si>
  <si>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</si>
  <si>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</si>
  <si>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</si>
  <si>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</si>
  <si>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</si>
  <si>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</si>
  <si>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</si>
  <si>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</si>
  <si>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</si>
  <si>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</si>
  <si>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</si>
  <si>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</si>
  <si>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</si>
  <si>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</si>
  <si>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</si>
  <si>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</si>
  <si>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</si>
  <si>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</si>
  <si>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</si>
  <si>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</si>
  <si>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</si>
  <si>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</si>
  <si>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</si>
  <si>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</si>
  <si>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</si>
  <si>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</si>
  <si>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</si>
  <si>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</si>
  <si>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</si>
  <si>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</si>
  <si>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</si>
  <si>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</si>
  <si>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</si>
  <si>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</si>
  <si>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</si>
  <si>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</si>
  <si>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</si>
  <si>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</si>
  <si>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</si>
  <si>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</si>
  <si>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</si>
  <si>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</si>
  <si>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</si>
  <si>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</si>
  <si>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</si>
  <si>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</si>
  <si>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</si>
  <si>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</si>
  <si>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</si>
  <si>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</si>
  <si>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</si>
  <si>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</si>
  <si>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</si>
  <si>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</si>
  <si>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</si>
  <si>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</si>
  <si>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</si>
  <si>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</si>
  <si>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</si>
  <si>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</si>
  <si>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</si>
  <si>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</si>
  <si>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</si>
  <si>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</si>
  <si>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</si>
  <si>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</si>
  <si>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</si>
  <si>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</si>
  <si>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</si>
  <si>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</si>
  <si>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</si>
  <si>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</si>
  <si>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</si>
  <si>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</si>
  <si>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</si>
  <si>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</si>
  <si>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</si>
  <si>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</si>
  <si>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</si>
  <si>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</si>
  <si>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</si>
  <si>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</si>
  <si>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</si>
  <si>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</si>
  <si>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</si>
  <si>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</si>
  <si>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</si>
  <si>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</si>
  <si>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</si>
  <si>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</si>
  <si>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</si>
  <si>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</si>
  <si>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</si>
  <si>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</si>
  <si>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</si>
  <si>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</si>
  <si>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</si>
  <si>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</si>
  <si>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</si>
  <si>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</si>
  <si>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</si>
  <si>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</si>
  <si>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</si>
  <si>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</si>
  <si>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</si>
  <si>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</si>
  <si>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</si>
  <si>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</si>
  <si>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</si>
  <si>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</si>
  <si>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</si>
  <si>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</si>
  <si>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</si>
  <si>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</si>
  <si>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</si>
  <si>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</si>
  <si>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</si>
  <si>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</si>
  <si>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</si>
  <si>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</si>
  <si>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</si>
  <si>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</si>
  <si>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</si>
  <si>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</si>
  <si>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</si>
  <si>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</si>
  <si>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</si>
  <si>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</si>
  <si>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</si>
  <si>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</si>
  <si>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</si>
  <si>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</si>
  <si>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</si>
  <si>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</si>
  <si>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</si>
  <si>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</si>
  <si>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</si>
  <si>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</si>
  <si>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</si>
  <si>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</si>
  <si>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</si>
  <si>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</si>
  <si>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</si>
  <si>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</si>
  <si>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</si>
  <si>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</si>
  <si>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</si>
  <si>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</si>
  <si>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</si>
  <si>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</si>
  <si>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</si>
  <si>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</si>
  <si>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</si>
  <si>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</si>
  <si>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</si>
  <si>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</si>
  <si>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</si>
  <si>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</si>
  <si>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</si>
  <si>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</si>
  <si>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</si>
  <si>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</si>
  <si>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</si>
  <si>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</si>
  <si>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</si>
  <si>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</si>
  <si>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</si>
  <si>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</si>
  <si>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</si>
  <si>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</si>
  <si>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</si>
  <si>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</si>
  <si>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</si>
  <si>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</si>
  <si>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</si>
  <si>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</si>
  <si>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</si>
  <si>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</si>
  <si>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</si>
  <si>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</si>
  <si>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</si>
  <si>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</si>
  <si>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</si>
  <si>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</si>
  <si>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</si>
  <si>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</si>
  <si>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</si>
  <si>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</si>
  <si>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</si>
  <si>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</si>
  <si>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</si>
  <si>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</si>
  <si>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</si>
  <si>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</si>
  <si>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</si>
  <si>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</si>
  <si>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</si>
  <si>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</si>
  <si>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</si>
  <si>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</si>
  <si>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</si>
  <si>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</si>
  <si>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</si>
  <si>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</si>
  <si>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</si>
  <si>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</si>
  <si>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</si>
  <si>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</si>
  <si>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</si>
  <si>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</si>
  <si>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</si>
  <si>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</si>
  <si>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</si>
  <si>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</si>
  <si>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</si>
  <si>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</si>
  <si>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</si>
  <si>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</si>
  <si>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</si>
  <si>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</si>
  <si>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</si>
  <si>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</si>
  <si>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</si>
  <si>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</si>
  <si>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</si>
  <si>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</si>
  <si>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</si>
  <si>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</si>
  <si>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</si>
  <si>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</si>
  <si>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</si>
  <si>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</si>
  <si>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</si>
  <si>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</si>
  <si>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</si>
  <si>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</si>
  <si>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</si>
  <si>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</si>
  <si>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</si>
  <si>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</si>
  <si>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</si>
  <si>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</si>
  <si>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</si>
  <si>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</si>
  <si>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</si>
  <si>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</si>
  <si>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</si>
  <si>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</si>
  <si>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</si>
  <si>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</si>
  <si>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</si>
  <si>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</si>
  <si>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</si>
  <si>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</si>
  <si>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</si>
  <si>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</si>
  <si>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</si>
  <si>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</si>
  <si>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</si>
  <si>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</si>
  <si>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</si>
  <si>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</si>
  <si>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</si>
  <si>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</si>
  <si>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</si>
  <si>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</si>
  <si>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</si>
  <si>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</si>
  <si>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</si>
  <si>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</si>
  <si>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</si>
  <si>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</si>
  <si>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</si>
  <si>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</si>
  <si>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</si>
  <si>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</si>
  <si>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</si>
  <si>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</si>
  <si>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</si>
  <si>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</si>
  <si>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</si>
  <si>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</si>
  <si>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</si>
  <si>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</si>
  <si>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</si>
  <si>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</si>
  <si>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</si>
  <si>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</si>
  <si>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</si>
  <si>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</si>
  <si>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</si>
  <si>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</si>
  <si>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</si>
  <si>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</si>
  <si>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</si>
  <si>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</si>
  <si>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</si>
  <si>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</si>
  <si>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</si>
  <si>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</si>
  <si>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</si>
  <si>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</si>
  <si>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</si>
  <si>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</si>
  <si>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</si>
  <si>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</si>
  <si>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</si>
  <si>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</si>
  <si>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</si>
  <si>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</si>
  <si>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</si>
  <si>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</si>
  <si>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</si>
  <si>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</si>
  <si>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</si>
  <si>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</si>
  <si>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</si>
  <si>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</si>
  <si>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</si>
  <si>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</si>
  <si>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</si>
  <si>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</si>
  <si>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</si>
  <si>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</si>
  <si>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</si>
  <si>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</si>
  <si>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</si>
  <si>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</si>
  <si>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</si>
  <si>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</si>
  <si>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</si>
  <si>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</si>
  <si>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</si>
  <si>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</si>
  <si>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</si>
  <si>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</si>
  <si>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</si>
  <si>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</si>
  <si>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</si>
  <si>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</si>
  <si>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</si>
  <si>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</si>
  <si>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</si>
  <si>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</si>
  <si>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</si>
  <si>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</si>
  <si>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</si>
  <si>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</si>
  <si>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</si>
  <si>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</si>
  <si>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</si>
  <si>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</si>
  <si>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</si>
  <si>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</si>
  <si>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</si>
  <si>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</si>
  <si>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</si>
  <si>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</si>
  <si>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</si>
  <si>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</si>
  <si>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</si>
  <si>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</si>
  <si>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</si>
  <si>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</si>
  <si>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</si>
  <si>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</si>
  <si>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</si>
  <si>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</si>
  <si>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</si>
  <si>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</si>
  <si>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</si>
  <si>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</si>
  <si>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</si>
  <si>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</si>
  <si>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</si>
  <si>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</si>
  <si>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</si>
  <si>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</si>
  <si>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</si>
  <si>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</si>
  <si>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</si>
  <si>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</si>
  <si>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</si>
  <si>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</si>
  <si>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</si>
  <si>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</si>
  <si>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</si>
  <si>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</si>
  <si>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</si>
  <si>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</si>
  <si>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</si>
  <si>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</si>
  <si>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</si>
  <si>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</si>
  <si>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</si>
  <si>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</si>
  <si>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</si>
  <si>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</si>
  <si>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</si>
  <si>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</si>
  <si>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</si>
  <si>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</si>
  <si>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</si>
  <si>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</si>
  <si>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</si>
  <si>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</si>
  <si>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</si>
  <si>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</si>
  <si>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</si>
  <si>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</si>
  <si>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</si>
  <si>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</si>
  <si>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</si>
  <si>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</si>
  <si>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</si>
  <si>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</si>
  <si>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</si>
  <si>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</si>
  <si>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</si>
  <si>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</si>
  <si>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</si>
  <si>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</si>
  <si>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</si>
  <si>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</si>
  <si>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</si>
  <si>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</si>
  <si>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</si>
  <si>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</si>
  <si>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</si>
  <si>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</si>
  <si>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</si>
  <si>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</si>
  <si>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</si>
  <si>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</si>
  <si>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</si>
  <si>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</si>
  <si>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</si>
  <si>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</si>
  <si>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</si>
  <si>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</si>
  <si>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</si>
  <si>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</si>
  <si>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</si>
  <si>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</si>
  <si>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</si>
  <si>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</si>
  <si>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</si>
  <si>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</si>
  <si>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</si>
  <si>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</si>
  <si>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</si>
  <si>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</si>
  <si>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</si>
  <si>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</si>
  <si>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</si>
  <si>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</si>
  <si>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</si>
  <si>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</si>
  <si>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</si>
  <si>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</si>
  <si>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</si>
  <si>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</si>
  <si>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</si>
  <si>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</si>
  <si>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</si>
  <si>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</si>
  <si>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</si>
  <si>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</si>
  <si>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</si>
  <si>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</si>
  <si>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</si>
  <si>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</si>
  <si>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</si>
  <si>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</si>
  <si>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</si>
  <si>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</si>
  <si>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</si>
  <si>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</si>
  <si>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</si>
  <si>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</si>
  <si>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</si>
  <si>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</si>
  <si>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</si>
  <si>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</si>
  <si>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</si>
  <si>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</si>
  <si>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</si>
  <si>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</si>
  <si>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</si>
  <si>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</si>
  <si>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</si>
  <si>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</si>
  <si>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</si>
  <si>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</si>
  <si>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</si>
  <si>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</si>
  <si>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</si>
  <si>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</si>
  <si>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</si>
  <si>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</si>
  <si>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</si>
  <si>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</si>
  <si>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</si>
  <si>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</si>
  <si>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</si>
  <si>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</si>
  <si>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</si>
  <si>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</si>
  <si>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</si>
  <si>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</si>
  <si>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</si>
  <si>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</si>
  <si>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</si>
  <si>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</si>
  <si>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</si>
  <si>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</si>
  <si>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</si>
  <si>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</si>
  <si>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</si>
  <si>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</si>
  <si>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</si>
  <si>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</si>
  <si>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</si>
  <si>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</si>
  <si>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</si>
  <si>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</si>
  <si>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</si>
  <si>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</si>
  <si>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</si>
  <si>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</si>
  <si>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</si>
  <si>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</si>
  <si>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</si>
  <si>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</si>
  <si>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</si>
  <si>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</si>
  <si>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</si>
  <si>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</si>
  <si>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</si>
  <si>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</si>
  <si>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</si>
  <si>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</si>
  <si>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</si>
  <si>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</si>
  <si>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</si>
  <si>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</si>
  <si>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</si>
  <si>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</si>
  <si>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</si>
  <si>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</si>
  <si>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</si>
  <si>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</si>
  <si>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</si>
  <si>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</si>
  <si>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</si>
  <si>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</si>
  <si>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</si>
  <si>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</si>
  <si>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</si>
  <si>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</si>
  <si>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</si>
  <si>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</si>
  <si>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</si>
  <si>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</si>
  <si>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</si>
  <si>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</si>
  <si>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</si>
  <si>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</si>
  <si>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</si>
  <si>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</si>
  <si>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</si>
  <si>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</si>
  <si>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</si>
  <si>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</si>
  <si>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</si>
  <si>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</si>
  <si>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</si>
  <si>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</si>
  <si>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</si>
  <si>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</si>
  <si>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</si>
  <si>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</si>
  <si>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</si>
  <si>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</si>
  <si>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</si>
  <si>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</si>
  <si>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</si>
  <si>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</si>
  <si>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</si>
  <si>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</si>
  <si>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</si>
  <si>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</si>
  <si>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</si>
  <si>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</si>
  <si>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</si>
  <si>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</si>
  <si>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</si>
  <si>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</si>
  <si>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</si>
  <si>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</si>
  <si>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</si>
  <si>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</si>
  <si>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</si>
  <si>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</si>
  <si>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</si>
  <si>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</si>
  <si>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</si>
  <si>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</si>
  <si>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</si>
  <si>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</si>
  <si>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</si>
  <si>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</si>
  <si>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</si>
  <si>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</si>
  <si>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</si>
  <si>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</si>
  <si>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</si>
  <si>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</si>
  <si>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</si>
  <si>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</si>
  <si>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</si>
  <si>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</si>
  <si>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</si>
  <si>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</si>
  <si>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</si>
  <si>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</si>
  <si>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</si>
  <si>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</si>
  <si>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</si>
  <si>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</si>
  <si>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</si>
  <si>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</si>
  <si>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</si>
  <si>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</si>
  <si>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</si>
  <si>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</si>
  <si>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</si>
  <si>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</si>
  <si>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</si>
  <si>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</si>
  <si>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</si>
  <si>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</si>
  <si>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</si>
  <si>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</si>
  <si>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</si>
  <si>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</si>
  <si>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</si>
  <si>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</si>
  <si>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</si>
  <si>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</si>
  <si>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</si>
  <si>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</si>
  <si>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</si>
  <si>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</si>
  <si>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</si>
  <si>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</si>
  <si>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</si>
  <si>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</si>
  <si>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</si>
  <si>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</si>
  <si>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</si>
  <si>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</si>
  <si>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</si>
  <si>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</si>
  <si>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</si>
  <si>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</si>
  <si>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</si>
  <si>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</si>
  <si>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</si>
  <si>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</si>
  <si>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</si>
  <si>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</si>
  <si>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</si>
  <si>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</si>
  <si>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</si>
  <si>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</si>
  <si>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</si>
  <si>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</si>
  <si>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</si>
  <si>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</si>
  <si>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</si>
  <si>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</si>
  <si>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</si>
  <si>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</si>
  <si>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</si>
  <si>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</si>
  <si>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</si>
  <si>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</si>
  <si>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</si>
  <si>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</si>
  <si>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</si>
  <si>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</si>
  <si>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</si>
  <si>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</si>
  <si>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</si>
  <si>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</si>
  <si>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</si>
  <si>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</si>
  <si>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</si>
  <si>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</si>
  <si>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</si>
  <si>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</si>
  <si>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</si>
  <si>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</si>
  <si>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</si>
  <si>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</si>
  <si>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</si>
  <si>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</si>
  <si>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</si>
  <si>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</si>
  <si>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</si>
  <si>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</si>
  <si>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</si>
  <si>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</si>
  <si>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</si>
  <si>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</si>
  <si>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</si>
  <si>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</si>
  <si>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</si>
  <si>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</si>
  <si>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</si>
  <si>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</si>
  <si>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</si>
  <si>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</si>
  <si>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</si>
  <si>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</si>
  <si>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</si>
  <si>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</si>
  <si>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</si>
  <si>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</si>
  <si>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</si>
  <si>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</si>
  <si>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</si>
  <si>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</si>
  <si>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</si>
  <si>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</si>
  <si>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</si>
  <si>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</si>
  <si>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</si>
  <si>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</si>
  <si>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</si>
  <si>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</si>
  <si>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</si>
  <si>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</si>
  <si>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</si>
  <si>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</si>
  <si>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</si>
  <si>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</si>
  <si>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</si>
  <si>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</si>
  <si>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</si>
  <si>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</si>
  <si>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</si>
  <si>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</si>
  <si>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</si>
  <si>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</si>
  <si>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</si>
  <si>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</si>
  <si>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</si>
  <si>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</si>
  <si>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</si>
  <si>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</si>
  <si>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</si>
  <si>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</si>
  <si>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</si>
  <si>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</si>
  <si>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</si>
  <si>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</si>
  <si>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</si>
  <si>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</si>
  <si>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</si>
  <si>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</si>
  <si>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</si>
  <si>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</si>
  <si>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</si>
  <si>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</si>
  <si>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</si>
  <si>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</si>
  <si>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</si>
  <si>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</si>
  <si>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</si>
  <si>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</si>
  <si>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</si>
  <si>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</si>
  <si>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</si>
  <si>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</si>
  <si>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</si>
  <si>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</si>
  <si>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</si>
  <si>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</si>
  <si>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</si>
  <si>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</si>
  <si>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</si>
  <si>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</si>
  <si>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</si>
  <si>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</si>
  <si>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</si>
  <si>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</si>
  <si>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</si>
  <si>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</si>
  <si>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</si>
  <si>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</si>
  <si>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</si>
  <si>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</si>
  <si>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</si>
  <si>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</si>
  <si>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</si>
  <si>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</si>
  <si>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</si>
  <si>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</si>
  <si>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</si>
  <si>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</si>
  <si>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</si>
  <si>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</si>
  <si>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</si>
  <si>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</si>
  <si>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</si>
  <si>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</si>
  <si>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</si>
  <si>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</si>
  <si>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</si>
  <si>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</si>
  <si>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</si>
  <si>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</si>
  <si>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</si>
  <si>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</si>
  <si>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</si>
  <si>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</si>
  <si>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</si>
  <si>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</si>
  <si>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</si>
  <si>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</si>
  <si>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</si>
  <si>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</si>
  <si>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</si>
  <si>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</si>
  <si>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</si>
  <si>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</si>
  <si>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</si>
  <si>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</si>
  <si>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</si>
  <si>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</si>
  <si>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</si>
  <si>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</si>
  <si>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</si>
  <si>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</si>
  <si>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</si>
  <si>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</si>
  <si>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</si>
  <si>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</si>
  <si>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</si>
  <si>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</si>
  <si>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</si>
  <si>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</si>
  <si>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</si>
  <si>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</si>
  <si>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</si>
  <si>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</si>
  <si>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</si>
  <si>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</si>
  <si>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</si>
  <si>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</si>
  <si>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</si>
  <si>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</si>
  <si>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</si>
  <si>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</si>
  <si>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</si>
  <si>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</si>
  <si>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</si>
  <si>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</si>
  <si>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</si>
  <si>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</si>
  <si>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</si>
  <si>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</si>
  <si>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</si>
  <si>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</si>
  <si>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</si>
  <si>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</si>
  <si>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</si>
  <si>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</si>
  <si>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</si>
  <si>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</si>
  <si>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</si>
  <si>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</si>
  <si>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</si>
  <si>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</si>
  <si>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</si>
  <si>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</si>
  <si>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</si>
  <si>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</si>
  <si>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</si>
  <si>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</si>
  <si>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</si>
  <si>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</si>
  <si>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</si>
  <si>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</si>
  <si>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</si>
  <si>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</si>
  <si>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</si>
  <si>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</si>
  <si>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</si>
  <si>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</si>
  <si>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</si>
  <si>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</si>
  <si>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</si>
  <si>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</si>
  <si>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</si>
  <si>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</si>
  <si>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</si>
  <si>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</si>
  <si>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</si>
  <si>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</si>
  <si>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</si>
  <si>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</si>
  <si>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</si>
  <si>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</si>
  <si>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</si>
  <si>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</si>
  <si>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</si>
  <si>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</si>
  <si>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</si>
  <si>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</si>
  <si>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</si>
  <si>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</si>
  <si>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</si>
  <si>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</si>
  <si>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</si>
  <si>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</si>
  <si>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</si>
  <si>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</si>
  <si>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</si>
  <si>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</si>
  <si>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</si>
  <si>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</si>
  <si>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</si>
  <si>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</si>
  <si>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</si>
  <si>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</si>
  <si>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</si>
  <si>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</si>
  <si>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</si>
  <si>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</si>
  <si>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</si>
  <si>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</si>
  <si>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</si>
  <si>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</si>
  <si>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</si>
  <si>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</si>
  <si>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</si>
  <si>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</si>
  <si>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</si>
  <si>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</si>
  <si>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</si>
  <si>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</si>
  <si>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</si>
  <si>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</si>
  <si>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</si>
  <si>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</si>
  <si>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</si>
  <si>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</si>
  <si>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</si>
  <si>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</si>
  <si>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</si>
  <si>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</si>
  <si>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</si>
  <si>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</si>
  <si>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</si>
  <si>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</si>
  <si>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</si>
  <si>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</si>
  <si>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</si>
  <si>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</si>
  <si>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</si>
  <si>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</si>
  <si>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</si>
  <si>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</si>
  <si>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</si>
  <si>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</si>
  <si>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</si>
  <si>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</si>
  <si>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</si>
  <si>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</si>
  <si>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</si>
  <si>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</si>
  <si>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</si>
  <si>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</si>
  <si>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</si>
  <si>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</si>
  <si>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</si>
  <si>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</si>
  <si>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</si>
  <si>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</si>
  <si>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</si>
  <si>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</si>
  <si>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</si>
  <si>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</si>
  <si>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</si>
  <si>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</si>
  <si>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</si>
  <si>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</si>
  <si>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</si>
  <si>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</si>
  <si>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</si>
  <si>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</si>
  <si>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</si>
  <si>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</si>
  <si>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</si>
  <si>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</si>
  <si>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</si>
  <si>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</si>
  <si>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</si>
  <si>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</si>
  <si>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</si>
  <si>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</si>
  <si>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</si>
  <si>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</si>
  <si>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</si>
  <si>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</si>
  <si>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</si>
  <si>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</si>
  <si>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</si>
  <si>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</si>
  <si>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</si>
  <si>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</si>
  <si>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</si>
  <si>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</si>
  <si>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</si>
  <si>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</si>
  <si>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</si>
  <si>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</si>
  <si>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</si>
  <si>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</si>
  <si>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</si>
  <si>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</si>
  <si>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</si>
  <si>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</si>
  <si>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</si>
  <si>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</si>
  <si>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</si>
  <si>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</si>
  <si>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</si>
  <si>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</si>
  <si>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</si>
  <si>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</si>
  <si>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</si>
  <si>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</si>
  <si>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</si>
  <si>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</si>
  <si>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</si>
  <si>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</si>
  <si>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</si>
  <si>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</si>
  <si>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</si>
  <si>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</si>
  <si>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</si>
  <si>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</si>
  <si>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</si>
  <si>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</si>
  <si>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</si>
  <si>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</si>
  <si>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</si>
  <si>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</si>
  <si>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</si>
  <si>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</si>
  <si>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</si>
  <si>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</si>
  <si>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</si>
  <si>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</si>
  <si>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</si>
  <si>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</si>
  <si>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</si>
  <si>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</si>
  <si>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</si>
  <si>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</si>
  <si>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</si>
  <si>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</si>
  <si>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</si>
  <si>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</si>
  <si>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</si>
  <si>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</si>
  <si>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</si>
  <si>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</si>
  <si>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</si>
  <si>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</si>
  <si>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</si>
  <si>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</si>
  <si>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</si>
  <si>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</si>
  <si>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</si>
  <si>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</si>
  <si>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</si>
  <si>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</si>
  <si>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</si>
  <si>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</si>
  <si>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</si>
  <si>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</si>
  <si>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</si>
  <si>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</si>
  <si>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</si>
  <si>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</si>
  <si>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</si>
  <si>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</si>
  <si>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</si>
  <si>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</si>
  <si>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</si>
  <si>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</si>
  <si>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</si>
  <si>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</si>
  <si>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</si>
  <si>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</si>
  <si>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</si>
  <si>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</si>
  <si>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</si>
  <si>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</si>
  <si>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</si>
  <si>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</si>
  <si>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</si>
  <si>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</si>
  <si>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</si>
  <si>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</si>
  <si>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</si>
  <si>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</si>
  <si>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</si>
  <si>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</si>
  <si>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</si>
  <si>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</si>
  <si>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</si>
  <si>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</si>
  <si>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</si>
  <si>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</si>
  <si>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</si>
  <si>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</si>
  <si>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</si>
  <si>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</si>
  <si>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</si>
  <si>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</si>
  <si>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</si>
  <si>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</si>
  <si>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</si>
  <si>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</si>
  <si>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</si>
  <si>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</si>
  <si>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</si>
  <si>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</si>
  <si>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</si>
  <si>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</si>
  <si>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</si>
  <si>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</si>
  <si>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</si>
  <si>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</si>
  <si>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</si>
  <si>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</si>
  <si>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</si>
  <si>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</si>
  <si>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</si>
  <si>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</si>
  <si>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</si>
  <si>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</si>
  <si>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</si>
  <si>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</si>
  <si>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</si>
  <si>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</si>
  <si>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</si>
  <si>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</si>
  <si>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</si>
  <si>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</si>
  <si>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</si>
  <si>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</si>
  <si>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</si>
  <si>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</si>
  <si>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</si>
  <si>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</si>
  <si>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</si>
  <si>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</si>
  <si>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</si>
  <si>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</si>
  <si>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</si>
  <si>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</si>
  <si>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</si>
  <si>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</si>
  <si>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</si>
  <si>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</si>
  <si>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</si>
  <si>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</si>
  <si>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</si>
  <si>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</si>
  <si>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</si>
  <si>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</si>
  <si>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</si>
  <si>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</si>
  <si>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</si>
  <si>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</si>
  <si>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</si>
  <si>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</si>
  <si>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</si>
  <si>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</si>
  <si>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</si>
  <si>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</si>
  <si>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</si>
  <si>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</si>
  <si>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</si>
  <si>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</si>
  <si>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</si>
  <si>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</si>
  <si>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</si>
  <si>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</si>
  <si>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</si>
  <si>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</si>
  <si>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</si>
  <si>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</si>
  <si>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</si>
  <si>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</si>
  <si>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</si>
  <si>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</si>
  <si>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</si>
  <si>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</si>
  <si>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</si>
  <si>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</si>
  <si>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</si>
  <si>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</si>
  <si>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</si>
  <si>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</si>
  <si>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</si>
  <si>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</si>
  <si>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</si>
  <si>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</si>
  <si>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</si>
  <si>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</si>
  <si>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</si>
  <si>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</si>
  <si>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</si>
  <si>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</si>
  <si>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</si>
  <si>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</si>
  <si>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</si>
  <si>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</si>
  <si>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</si>
  <si>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</si>
  <si>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</si>
  <si>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</si>
  <si>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</si>
  <si>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</si>
  <si>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</si>
  <si>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</si>
  <si>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</si>
  <si>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</si>
  <si>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</si>
  <si>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</si>
  <si>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</si>
  <si>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</si>
  <si>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</si>
  <si>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</si>
  <si>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</si>
  <si>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</si>
  <si>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</si>
  <si>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</si>
  <si>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</si>
  <si>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</si>
  <si>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</si>
  <si>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</si>
  <si>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</si>
  <si>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</si>
  <si>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</si>
  <si>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</si>
  <si>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</si>
  <si>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</si>
  <si>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</si>
  <si>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</si>
  <si>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</si>
  <si>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</si>
  <si>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</si>
  <si>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</si>
  <si>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</si>
  <si>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</si>
  <si>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</si>
  <si>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</si>
  <si>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</si>
  <si>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</si>
  <si>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</si>
  <si>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</si>
  <si>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</si>
  <si>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</si>
  <si>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</si>
  <si>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</si>
  <si>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</si>
  <si>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</si>
  <si>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</si>
  <si>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</si>
  <si>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</si>
  <si>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</si>
  <si>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</si>
  <si>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</si>
  <si>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</si>
  <si>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</si>
  <si>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</si>
  <si>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</si>
  <si>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</si>
  <si>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</si>
  <si>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</si>
  <si>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</si>
  <si>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</si>
  <si>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</si>
  <si>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</si>
  <si>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</si>
  <si>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</si>
  <si>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</si>
  <si>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</si>
  <si>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</si>
  <si>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</si>
  <si>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</si>
  <si>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</si>
  <si>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</si>
  <si>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</si>
  <si>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</si>
  <si>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</si>
  <si>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</si>
  <si>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</si>
  <si>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</si>
  <si>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</si>
  <si>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</si>
  <si>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</si>
  <si>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</si>
  <si>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</si>
  <si>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</si>
  <si>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</si>
  <si>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</si>
  <si>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</si>
  <si>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</si>
  <si>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</si>
  <si>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</si>
  <si>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</si>
  <si>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</si>
  <si>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</si>
  <si>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</si>
  <si>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</si>
  <si>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</si>
  <si>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</si>
  <si>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</si>
  <si>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</si>
  <si>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</si>
  <si>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</si>
  <si>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</si>
  <si>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</si>
  <si>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</si>
  <si>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</si>
  <si>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</si>
  <si>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</si>
  <si>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</si>
  <si>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</si>
  <si>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</si>
  <si>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</si>
  <si>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</si>
  <si>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</si>
  <si>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</si>
  <si>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</si>
  <si>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</si>
  <si>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</si>
  <si>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</si>
  <si>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</si>
  <si>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</si>
  <si>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</si>
  <si>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</si>
  <si>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</si>
  <si>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</si>
  <si>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</si>
  <si>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</si>
  <si>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</si>
  <si>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</si>
  <si>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</si>
  <si>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</si>
  <si>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</si>
  <si>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</si>
  <si>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</si>
  <si>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</si>
  <si>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</si>
  <si>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</si>
  <si>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</si>
  <si>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</si>
  <si>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</si>
  <si>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</si>
  <si>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</si>
  <si>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</si>
  <si>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</si>
  <si>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</si>
  <si>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</si>
  <si>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</si>
  <si>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</si>
  <si>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</si>
  <si>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</si>
  <si>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</si>
  <si>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</si>
  <si>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</si>
  <si>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</si>
  <si>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</si>
  <si>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</si>
  <si>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</si>
  <si>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</si>
  <si>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</si>
  <si>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</si>
  <si>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</si>
  <si>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</si>
  <si>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</si>
  <si>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</si>
  <si>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</si>
  <si>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</si>
  <si>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</si>
  <si>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</si>
  <si>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</si>
  <si>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</si>
  <si>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</si>
  <si>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</si>
  <si>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</si>
  <si>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</si>
  <si>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</si>
  <si>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</si>
  <si>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</si>
  <si>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</si>
  <si>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</si>
  <si>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</si>
  <si>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</si>
  <si>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</si>
  <si>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</si>
  <si>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</si>
  <si>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</si>
  <si>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</si>
  <si>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</si>
  <si>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</si>
  <si>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</si>
  <si>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</si>
  <si>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</si>
  <si>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</si>
  <si>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</si>
  <si>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</si>
  <si>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</si>
  <si>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</si>
  <si>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</si>
  <si>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</si>
  <si>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</si>
  <si>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</si>
  <si>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</si>
  <si>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</si>
  <si>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</si>
  <si>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</si>
  <si>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</si>
  <si>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</si>
  <si>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</si>
  <si>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</si>
  <si>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</si>
  <si>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</si>
  <si>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</si>
  <si>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</si>
  <si>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</si>
  <si>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</si>
  <si>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</si>
  <si>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</si>
  <si>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</si>
  <si>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</si>
  <si>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</si>
  <si>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</si>
  <si>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</si>
  <si>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</si>
  <si>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</si>
  <si>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</si>
  <si>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</si>
  <si>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</si>
  <si>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</si>
  <si>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</si>
  <si>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</si>
  <si>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</si>
  <si>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</si>
  <si>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</si>
  <si>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</si>
  <si>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</si>
  <si>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</si>
  <si>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</si>
  <si>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</si>
  <si>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</si>
  <si>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</si>
  <si>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</si>
  <si>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</si>
  <si>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</si>
  <si>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</si>
  <si>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</si>
  <si>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</si>
  <si>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</si>
  <si>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</si>
  <si>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</si>
  <si>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</si>
  <si>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</si>
  <si>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</si>
  <si>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</si>
  <si>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</si>
  <si>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</si>
  <si>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</si>
  <si>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</si>
  <si>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</si>
  <si>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</si>
  <si>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</si>
  <si>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</si>
  <si>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</si>
  <si>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</si>
  <si>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</si>
  <si>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</si>
  <si>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</si>
  <si>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</si>
  <si>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</si>
  <si>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</si>
  <si>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</si>
  <si>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</si>
  <si>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</si>
  <si>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</si>
  <si>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</si>
  <si>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</si>
  <si>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</si>
  <si>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</si>
  <si>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</si>
  <si>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</si>
  <si>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</si>
  <si>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</si>
  <si>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</si>
  <si>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</si>
  <si>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</si>
  <si>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</si>
  <si>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</si>
  <si>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</si>
  <si>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</si>
  <si>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</si>
  <si>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</si>
  <si>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</si>
  <si>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</si>
  <si>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</si>
  <si>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</si>
  <si>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</si>
  <si>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</si>
  <si>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</si>
  <si>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</si>
  <si>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</si>
  <si>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</si>
  <si>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</si>
  <si>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</si>
  <si>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</si>
  <si>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</si>
  <si>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</si>
  <si>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</si>
  <si>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</si>
  <si>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</si>
  <si>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</si>
  <si>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</si>
  <si>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</si>
  <si>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</si>
  <si>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</si>
  <si>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</si>
  <si>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</si>
  <si>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</si>
  <si>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</si>
  <si>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</si>
  <si>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</si>
  <si>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</si>
  <si>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</si>
  <si>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</si>
  <si>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</si>
  <si>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</si>
  <si>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</si>
  <si>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</si>
  <si>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</si>
  <si>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</si>
  <si>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</si>
  <si>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</si>
  <si>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</si>
  <si>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</si>
  <si>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</si>
  <si>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</si>
  <si>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</si>
  <si>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</si>
  <si>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</si>
  <si>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</si>
  <si>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</si>
  <si>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</si>
  <si>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</si>
  <si>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</si>
  <si>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</si>
  <si>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</si>
  <si>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</si>
  <si>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</si>
  <si>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</si>
  <si>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</si>
  <si>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</si>
  <si>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</si>
  <si>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</si>
  <si>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</si>
  <si>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</si>
  <si>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</si>
  <si>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</si>
  <si>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</si>
  <si>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</si>
  <si>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</si>
  <si>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</si>
  <si>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</si>
  <si>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</si>
  <si>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</si>
  <si>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</si>
  <si>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</si>
  <si>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</si>
  <si>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</si>
  <si>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</si>
  <si>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</si>
  <si>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</si>
  <si>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</si>
  <si>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</si>
  <si>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</si>
  <si>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</si>
  <si>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</si>
  <si>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</si>
  <si>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</si>
  <si>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</si>
  <si>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</si>
  <si>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</si>
  <si>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</si>
  <si>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</si>
  <si>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</si>
  <si>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</si>
  <si>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</si>
  <si>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</si>
  <si>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</si>
  <si>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</si>
  <si>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</si>
  <si>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</si>
  <si>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</si>
  <si>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</si>
  <si>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</si>
  <si>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</si>
  <si>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</si>
  <si>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</si>
  <si>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</si>
  <si>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</si>
  <si>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</si>
  <si>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</si>
  <si>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</si>
  <si>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</si>
  <si>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</si>
  <si>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</si>
  <si>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</si>
  <si>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</si>
  <si>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</si>
  <si>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</si>
  <si>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</si>
  <si>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</si>
  <si>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</si>
  <si>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</si>
  <si>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</si>
  <si>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</si>
  <si>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</si>
  <si>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</si>
  <si>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</si>
  <si>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</si>
  <si>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</si>
  <si>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</si>
  <si>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</si>
  <si>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</si>
  <si>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</si>
  <si>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</si>
  <si>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</si>
  <si>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</si>
  <si>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</si>
  <si>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</si>
  <si>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</si>
  <si>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</si>
  <si>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</si>
  <si>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</si>
  <si>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</si>
  <si>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</si>
  <si>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</si>
  <si>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</si>
  <si>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</si>
  <si>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</si>
  <si>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</si>
  <si>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</si>
  <si>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</si>
  <si>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</si>
  <si>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</si>
  <si>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</si>
  <si>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</si>
  <si>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</si>
  <si>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</si>
  <si>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</si>
  <si>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</si>
  <si>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</si>
  <si>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</si>
  <si>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</si>
  <si>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</si>
  <si>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</si>
  <si>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</si>
  <si>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</si>
  <si>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</si>
  <si>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</si>
  <si>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</si>
  <si>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</si>
  <si>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</si>
  <si>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</si>
  <si>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</si>
  <si>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</si>
  <si>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</si>
  <si>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</si>
  <si>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</si>
  <si>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</si>
  <si>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</si>
  <si>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</si>
  <si>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</si>
  <si>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</si>
  <si>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</si>
  <si>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</si>
  <si>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</si>
  <si>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</si>
  <si>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</si>
  <si>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</si>
  <si>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</si>
  <si>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</si>
  <si>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</si>
  <si>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</si>
  <si>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</si>
  <si>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</si>
  <si>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</si>
  <si>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</si>
  <si>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</si>
  <si>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</si>
  <si>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</si>
  <si>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</si>
  <si>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</si>
  <si>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</si>
  <si>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</si>
  <si>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</si>
  <si>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</si>
  <si>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</si>
  <si>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</si>
  <si>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</si>
  <si>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</si>
  <si>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</si>
  <si>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</si>
  <si>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</si>
  <si>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</si>
  <si>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</si>
  <si>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</si>
  <si>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</si>
  <si>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</si>
  <si>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</si>
  <si>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</si>
  <si>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</si>
  <si>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</si>
  <si>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</si>
  <si>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</si>
  <si>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</si>
  <si>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</si>
  <si>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</si>
  <si>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</si>
  <si>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</si>
  <si>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</si>
  <si>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</si>
  <si>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</si>
  <si>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</si>
  <si>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</si>
  <si>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</si>
  <si>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</si>
  <si>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</si>
  <si>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</si>
  <si>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</si>
  <si>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</si>
  <si>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</si>
  <si>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</si>
  <si>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</si>
  <si>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</si>
  <si>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</si>
  <si>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</si>
  <si>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</si>
  <si>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</si>
  <si>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</si>
  <si>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</si>
  <si>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</si>
  <si>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</si>
  <si>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</si>
  <si>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</si>
  <si>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</si>
  <si>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</si>
  <si>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</si>
  <si>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</si>
  <si>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</si>
  <si>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</si>
  <si>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</si>
  <si>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</si>
  <si>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</si>
  <si>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</si>
  <si>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</si>
  <si>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</si>
  <si>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</si>
  <si>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</si>
  <si>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</si>
  <si>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</si>
  <si>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</si>
  <si>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</si>
  <si>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</si>
  <si>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</si>
  <si>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</si>
  <si>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</si>
  <si>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</si>
  <si>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</si>
  <si>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</si>
  <si>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</si>
  <si>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</si>
  <si>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</si>
  <si>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</si>
  <si>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</si>
  <si>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</si>
  <si>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</si>
  <si>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</si>
  <si>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</si>
  <si>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</si>
  <si>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</si>
  <si>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</si>
  <si>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</si>
  <si>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</si>
  <si>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</si>
  <si>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</si>
  <si>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</si>
  <si>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</si>
  <si>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</si>
  <si>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</si>
  <si>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</si>
  <si>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</si>
  <si>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</si>
  <si>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</si>
  <si>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</si>
  <si>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</si>
  <si>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</si>
  <si>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</si>
  <si>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</si>
  <si>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</si>
  <si>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</si>
  <si>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</si>
  <si>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</si>
  <si>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</si>
  <si>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</si>
  <si>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</si>
  <si>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</si>
  <si>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</si>
  <si>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</si>
  <si>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</si>
  <si>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</si>
  <si>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</si>
  <si>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</si>
  <si>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</si>
  <si>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</si>
  <si>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</si>
  <si>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</si>
  <si>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</si>
  <si>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</si>
  <si>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</si>
  <si>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</si>
  <si>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</si>
  <si>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</si>
  <si>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</si>
  <si>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</si>
  <si>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</si>
  <si>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</si>
  <si>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</si>
  <si>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</si>
  <si>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</si>
  <si>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</si>
  <si>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</si>
  <si>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</si>
  <si>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</si>
  <si>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</si>
  <si>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</si>
  <si>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</si>
  <si>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</si>
  <si>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</si>
  <si>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</si>
  <si>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</si>
  <si>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</si>
  <si>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</si>
  <si>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</si>
  <si>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</si>
  <si>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</si>
  <si>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</si>
  <si>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</si>
  <si>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</si>
  <si>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</si>
  <si>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</si>
  <si>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</si>
  <si>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</si>
  <si>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</si>
  <si>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</si>
  <si>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</si>
  <si>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</si>
  <si>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</si>
  <si>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</si>
  <si>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</si>
  <si>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</si>
  <si>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</si>
  <si>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</si>
  <si>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</si>
  <si>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</si>
  <si>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</si>
  <si>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</si>
  <si>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</si>
  <si>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</si>
  <si>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</si>
  <si>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</si>
  <si>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</si>
  <si>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</si>
  <si>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</si>
  <si>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</si>
  <si>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</si>
  <si>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</si>
  <si>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</si>
  <si>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</si>
  <si>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</si>
  <si>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</si>
  <si>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</si>
  <si>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</si>
  <si>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</si>
  <si>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</si>
  <si>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</si>
  <si>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</si>
  <si>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</si>
  <si>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</si>
  <si>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</si>
  <si>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</si>
  <si>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</si>
  <si>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</si>
  <si>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</si>
  <si>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</si>
  <si>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</si>
  <si>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</si>
  <si>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</si>
  <si>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</si>
  <si>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</si>
  <si>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</si>
  <si>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</si>
  <si>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</si>
  <si>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</si>
  <si>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</si>
  <si>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</si>
  <si>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</si>
  <si>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</si>
  <si>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</si>
  <si>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</si>
  <si>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</si>
  <si>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</si>
  <si>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</si>
  <si>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</si>
  <si>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</si>
  <si>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</si>
  <si>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</si>
  <si>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</si>
  <si>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</si>
  <si>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</si>
  <si>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</si>
  <si>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</si>
  <si>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</si>
  <si>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</si>
  <si>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</si>
  <si>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</si>
  <si>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</si>
  <si>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</si>
  <si>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</si>
  <si>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</si>
  <si>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</si>
  <si>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</si>
  <si>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</si>
  <si>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</si>
  <si>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</si>
  <si>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</si>
  <si>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</si>
  <si>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</si>
  <si>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</si>
  <si>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</si>
  <si>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</si>
  <si>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</si>
  <si>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</si>
  <si>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</si>
  <si>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</si>
  <si>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</si>
  <si>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</si>
  <si>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</si>
  <si>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</si>
  <si>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</si>
  <si>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</si>
  <si>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</si>
  <si>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</si>
  <si>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</si>
  <si>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</si>
  <si>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</si>
  <si>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</si>
  <si>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</si>
  <si>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</si>
  <si>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</si>
  <si>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</si>
  <si>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</si>
  <si>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</si>
  <si>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</si>
  <si>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</si>
  <si>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</si>
  <si>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</si>
  <si>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</si>
  <si>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</si>
  <si>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</si>
  <si>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</si>
  <si>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</si>
  <si>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</si>
  <si>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</si>
  <si>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</si>
  <si>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</si>
  <si>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</si>
  <si>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</si>
  <si>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</si>
  <si>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</si>
  <si>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</si>
  <si>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</si>
  <si>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</si>
  <si>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</si>
  <si>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</si>
  <si>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</si>
  <si>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</si>
  <si>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</si>
  <si>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</si>
  <si>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</si>
  <si>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</si>
  <si>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</si>
  <si>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</si>
  <si>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</si>
  <si>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</si>
  <si>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</si>
  <si>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</si>
  <si>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</si>
  <si>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</si>
  <si>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</si>
  <si>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</si>
  <si>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</si>
  <si>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</si>
  <si>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</si>
  <si>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</si>
  <si>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</si>
  <si>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</si>
  <si>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</si>
  <si>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</si>
  <si>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</si>
  <si>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</si>
  <si>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</si>
  <si>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</si>
  <si>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</si>
  <si>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</si>
  <si>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</si>
  <si>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</si>
  <si>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</si>
  <si>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</si>
  <si>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</si>
  <si>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</si>
  <si>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</si>
  <si>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</si>
  <si>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</si>
  <si>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</si>
  <si>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</si>
  <si>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</si>
  <si>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</si>
  <si>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</si>
  <si>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</si>
  <si>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</si>
  <si>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</si>
  <si>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</si>
  <si>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</si>
  <si>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</si>
  <si>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</si>
  <si>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</si>
  <si>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</si>
  <si>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</si>
  <si>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</si>
  <si>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</si>
  <si>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</si>
  <si>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</si>
  <si>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</si>
  <si>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</si>
  <si>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</si>
  <si>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</si>
  <si>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</si>
  <si>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</si>
  <si>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</si>
  <si>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</si>
  <si>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</si>
  <si>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</si>
  <si>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</si>
  <si>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</si>
  <si>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</si>
  <si>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</si>
  <si>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</si>
  <si>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</si>
  <si>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</si>
  <si>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</si>
  <si>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</si>
  <si>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</si>
  <si>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</si>
  <si>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</si>
  <si>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</si>
  <si>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</si>
  <si>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</si>
  <si>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</si>
  <si>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</si>
  <si>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</si>
  <si>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</si>
  <si>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</si>
  <si>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</si>
  <si>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</si>
  <si>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</si>
  <si>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</si>
  <si>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</si>
  <si>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</si>
  <si>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</si>
  <si>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</si>
  <si>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</si>
  <si>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</si>
  <si>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</si>
  <si>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</si>
  <si>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</si>
  <si>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</si>
  <si>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</si>
  <si>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</si>
  <si>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</si>
  <si>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</si>
  <si>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</si>
  <si>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</si>
  <si>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</si>
  <si>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</si>
  <si>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</si>
  <si>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</si>
  <si>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</si>
  <si>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</si>
  <si>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</si>
  <si>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</si>
  <si>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</si>
  <si>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</si>
  <si>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</si>
  <si>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</si>
  <si>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</si>
  <si>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</si>
  <si>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</si>
  <si>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</si>
  <si>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</si>
  <si>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</si>
  <si>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</si>
  <si>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</si>
  <si>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</si>
  <si>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</si>
  <si>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</si>
  <si>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</si>
  <si>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</si>
  <si>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</si>
  <si>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</si>
  <si>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</si>
  <si>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</si>
  <si>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</si>
  <si>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</si>
  <si>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</si>
  <si>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</si>
  <si>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</si>
  <si>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</si>
  <si>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</si>
  <si>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</si>
  <si>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</si>
  <si>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</si>
  <si>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</si>
  <si>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</si>
  <si>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</si>
  <si>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</si>
  <si>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</si>
  <si>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</si>
  <si>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</si>
  <si>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</si>
  <si>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</si>
  <si>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</si>
  <si>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</si>
  <si>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</si>
  <si>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</si>
  <si>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</si>
  <si>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</si>
  <si>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</si>
  <si>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</si>
  <si>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</si>
  <si>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</si>
  <si>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</si>
  <si>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</si>
  <si>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</si>
  <si>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</si>
  <si>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</si>
  <si>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</si>
  <si>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</si>
  <si>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</si>
  <si>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</si>
  <si>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</si>
  <si>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</si>
  <si>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</si>
  <si>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</si>
  <si>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</si>
  <si>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</si>
  <si>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</si>
  <si>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</si>
  <si>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</si>
  <si>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</si>
  <si>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</si>
  <si>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</si>
  <si>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</si>
  <si>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</si>
  <si>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</si>
  <si>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</si>
  <si>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</si>
  <si>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</si>
  <si>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</si>
  <si>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</si>
  <si>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</si>
  <si>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</si>
  <si>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</si>
  <si>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</si>
  <si>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</si>
  <si>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</si>
  <si>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</si>
  <si>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</si>
  <si>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</si>
  <si>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</si>
  <si>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</si>
  <si>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</si>
  <si>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</si>
  <si>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</si>
  <si>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</si>
  <si>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</si>
  <si>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</si>
  <si>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</si>
  <si>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</si>
  <si>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</si>
  <si>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</si>
  <si>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</si>
  <si>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</si>
  <si>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</si>
  <si>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</si>
  <si>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</si>
  <si>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</si>
  <si>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</si>
  <si>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</si>
  <si>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</si>
  <si>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</si>
  <si>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</si>
  <si>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</si>
  <si>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</si>
  <si>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</si>
  <si>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</si>
  <si>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</si>
  <si>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</si>
  <si>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</si>
  <si>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</si>
  <si>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</si>
  <si>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</si>
  <si>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</si>
  <si>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</si>
  <si>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</si>
  <si>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</si>
  <si>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</si>
  <si>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</si>
  <si>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</si>
  <si>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</si>
  <si>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</si>
  <si>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</si>
  <si>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</si>
  <si>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</si>
  <si>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</si>
  <si>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</si>
  <si>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</si>
  <si>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</si>
  <si>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</si>
  <si>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</si>
  <si>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</si>
  <si>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</si>
  <si>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</si>
  <si>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</si>
  <si>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</si>
  <si>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</si>
  <si>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</si>
  <si>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</si>
  <si>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</si>
  <si>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</si>
  <si>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</si>
  <si>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</si>
  <si>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</si>
  <si>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</si>
  <si>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</si>
  <si>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</si>
  <si>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</si>
  <si>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</si>
  <si>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</si>
  <si>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</si>
  <si>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</si>
  <si>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</si>
  <si>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</si>
  <si>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</si>
  <si>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</si>
  <si>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</si>
  <si>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</si>
  <si>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</si>
  <si>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</si>
  <si>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</si>
  <si>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</si>
  <si>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</si>
  <si>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</si>
  <si>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</si>
  <si>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</si>
  <si>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</si>
  <si>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</si>
  <si>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</si>
  <si>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</si>
  <si>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</si>
  <si>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</si>
  <si>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</si>
  <si>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</si>
  <si>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</si>
  <si>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</si>
  <si>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</si>
  <si>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</si>
  <si>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</si>
  <si>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</si>
  <si>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</si>
  <si>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</si>
  <si>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</si>
  <si>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</si>
  <si>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</si>
  <si>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</si>
  <si>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</si>
  <si>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</si>
  <si>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</si>
  <si>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</si>
  <si>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</si>
  <si>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</si>
  <si>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</si>
  <si>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</si>
  <si>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</si>
  <si>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</si>
  <si>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</si>
  <si>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</si>
  <si>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</si>
  <si>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</si>
  <si>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</si>
  <si>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</si>
  <si>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</si>
  <si>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</si>
  <si>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</si>
  <si>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</si>
  <si>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</si>
  <si>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</si>
  <si>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</si>
  <si>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</si>
  <si>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</si>
  <si>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</si>
  <si>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</si>
  <si>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</si>
  <si>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</si>
  <si>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</si>
  <si>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</si>
  <si>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</si>
  <si>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</si>
  <si>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</si>
  <si>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</si>
  <si>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</si>
  <si>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</si>
  <si>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</si>
  <si>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</si>
  <si>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</si>
  <si>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</si>
  <si>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</si>
  <si>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</si>
  <si>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</si>
  <si>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</si>
  <si>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</si>
  <si>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</si>
  <si>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</si>
  <si>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</si>
  <si>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</si>
  <si>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</si>
  <si>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</si>
  <si>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</si>
  <si>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</si>
  <si>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</si>
  <si>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</si>
  <si>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</si>
  <si>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</si>
  <si>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</si>
  <si>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</si>
  <si>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</si>
  <si>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</si>
  <si>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</si>
  <si>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</si>
  <si>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</si>
  <si>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</si>
  <si>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</si>
  <si>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</si>
  <si>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</si>
  <si>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</si>
  <si>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</si>
  <si>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</si>
  <si>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</si>
  <si>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</si>
  <si>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</si>
  <si>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</si>
  <si>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</si>
  <si>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</si>
  <si>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</si>
  <si>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</si>
  <si>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</si>
  <si>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</si>
  <si>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</si>
  <si>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</si>
  <si>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</si>
  <si>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</si>
  <si>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</si>
  <si>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</si>
  <si>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</si>
  <si>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</si>
  <si>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</si>
  <si>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</si>
  <si>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</si>
  <si>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</si>
  <si>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</si>
  <si>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</si>
  <si>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</si>
  <si>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</si>
  <si>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</si>
  <si>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</si>
  <si>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</si>
  <si>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</si>
  <si>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</si>
  <si>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</si>
  <si>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</si>
  <si>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</si>
  <si>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</si>
  <si>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</si>
  <si>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</si>
  <si>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</si>
  <si>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</si>
  <si>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</si>
  <si>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</si>
  <si>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</si>
  <si>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</si>
  <si>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</si>
  <si>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</si>
  <si>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</si>
  <si>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</si>
  <si>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</si>
  <si>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</si>
  <si>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</si>
  <si>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</si>
  <si>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</si>
  <si>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</si>
  <si>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</si>
  <si>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</si>
  <si>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</si>
  <si>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</si>
  <si>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</si>
  <si>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</si>
  <si>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</si>
  <si>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</si>
  <si>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</si>
  <si>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</si>
  <si>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</si>
  <si>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</si>
  <si>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</si>
  <si>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</si>
  <si>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</si>
  <si>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</si>
  <si>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</si>
  <si>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</si>
  <si>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</si>
  <si>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</si>
  <si>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</si>
  <si>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</si>
  <si>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</si>
  <si>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</si>
  <si>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</si>
  <si>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</si>
  <si>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</si>
  <si>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</si>
  <si>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</si>
  <si>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</si>
  <si>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</si>
  <si>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</si>
  <si>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</si>
  <si>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</si>
  <si>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</si>
  <si>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</si>
  <si>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</si>
  <si>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</si>
  <si>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</si>
  <si>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</si>
  <si>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</si>
  <si>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</si>
  <si>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</si>
  <si>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</si>
  <si>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</si>
  <si>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</si>
  <si>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</si>
  <si>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</si>
  <si>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</si>
  <si>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</si>
  <si>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</si>
  <si>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</si>
  <si>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</si>
  <si>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</si>
  <si>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</si>
  <si>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</si>
  <si>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</si>
  <si>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</si>
  <si>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</si>
  <si>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</si>
  <si>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</si>
  <si>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</si>
  <si>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</si>
  <si>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</si>
  <si>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</si>
  <si>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</si>
  <si>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</si>
  <si>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</si>
  <si>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</si>
  <si>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</si>
  <si>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</si>
  <si>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</si>
  <si>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</si>
  <si>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</si>
  <si>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</si>
  <si>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</si>
  <si>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</si>
  <si>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</si>
  <si>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</si>
  <si>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</si>
  <si>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</si>
  <si>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</si>
  <si>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</si>
  <si>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</si>
  <si>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</si>
  <si>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</si>
  <si>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</si>
  <si>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</si>
  <si>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</si>
  <si>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</si>
  <si>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</si>
  <si>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</si>
  <si>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</si>
  <si>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</si>
  <si>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</si>
  <si>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</si>
  <si>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</si>
  <si>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</si>
  <si>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</si>
  <si>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</si>
  <si>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</si>
  <si>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</si>
  <si>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</si>
  <si>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</si>
  <si>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</si>
  <si>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</si>
  <si>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</si>
  <si>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</si>
  <si>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</si>
  <si>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</si>
  <si>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</si>
  <si>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</si>
  <si>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</si>
  <si>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</si>
  <si>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</si>
  <si>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</si>
  <si>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</si>
  <si>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</si>
  <si>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</si>
  <si>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</si>
  <si>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</si>
  <si>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</si>
  <si>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</si>
  <si>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</si>
  <si>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</si>
  <si>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</si>
  <si>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</si>
  <si>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</si>
  <si>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</si>
  <si>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</si>
  <si>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</si>
  <si>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</si>
  <si>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</si>
  <si>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</si>
  <si>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</si>
  <si>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</si>
  <si>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</si>
  <si>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</si>
  <si>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</si>
  <si>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</si>
  <si>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</si>
  <si>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</si>
  <si>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</si>
  <si>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</si>
  <si>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</si>
  <si>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</si>
  <si>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</si>
  <si>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</si>
  <si>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</si>
  <si>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</si>
  <si>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</si>
  <si>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</si>
  <si>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</si>
  <si>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</si>
  <si>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</si>
  <si>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</si>
  <si>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</si>
  <si>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</si>
  <si>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</si>
  <si>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</si>
  <si>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</si>
  <si>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</si>
  <si>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</si>
  <si>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</si>
  <si>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</si>
  <si>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</si>
  <si>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</si>
  <si>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</si>
  <si>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</si>
  <si>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</si>
  <si>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</si>
  <si>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</si>
  <si>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</si>
  <si>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</si>
  <si>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</si>
  <si>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</si>
  <si>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</si>
  <si>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</si>
  <si>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</si>
  <si>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</si>
  <si>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</si>
  <si>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</si>
  <si>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</si>
  <si>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</si>
  <si>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</si>
  <si>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</si>
  <si>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</si>
  <si>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</si>
  <si>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</si>
  <si>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</si>
  <si>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</si>
  <si>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</si>
  <si>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</si>
  <si>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</si>
  <si>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</si>
  <si>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</si>
  <si>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</si>
  <si>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</si>
  <si>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</si>
  <si>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</si>
  <si>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</si>
  <si>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</si>
  <si>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</si>
  <si>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</si>
  <si>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</si>
  <si>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</si>
  <si>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</si>
  <si>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</si>
  <si>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</si>
  <si>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</si>
  <si>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</si>
  <si>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</si>
  <si>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</si>
  <si>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</si>
  <si>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</si>
  <si>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</si>
  <si>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</si>
  <si>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</si>
  <si>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</si>
  <si>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</si>
  <si>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</si>
  <si>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</si>
  <si>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</si>
  <si>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</si>
  <si>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</si>
  <si>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</si>
  <si>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</si>
  <si>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</si>
  <si>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</si>
  <si>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</si>
  <si>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</si>
  <si>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</si>
  <si>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</si>
  <si>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</si>
  <si>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</si>
  <si>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</si>
  <si>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</si>
  <si>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</si>
  <si>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</si>
  <si>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</si>
  <si>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</si>
  <si>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</si>
  <si>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</si>
  <si>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</si>
  <si>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</si>
  <si>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</si>
  <si>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</si>
  <si>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</si>
  <si>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</si>
  <si>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</si>
  <si>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</si>
  <si>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</si>
  <si>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</si>
  <si>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</si>
  <si>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</si>
  <si>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</si>
  <si>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</si>
  <si>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</si>
  <si>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</si>
  <si>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</si>
  <si>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</si>
  <si>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</si>
  <si>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</si>
  <si>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</si>
  <si>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</si>
  <si>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</si>
  <si>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</si>
  <si>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</si>
  <si>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</si>
  <si>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</si>
  <si>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</si>
  <si>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</si>
  <si>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</si>
  <si>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</si>
  <si>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</si>
  <si>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</si>
  <si>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</si>
  <si>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</si>
  <si>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</si>
  <si>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</si>
  <si>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</si>
  <si>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</si>
  <si>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</si>
  <si>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</si>
  <si>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</si>
  <si>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</si>
  <si>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</si>
  <si>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</si>
  <si>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</si>
  <si>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</si>
  <si>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</si>
  <si>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</si>
  <si>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</si>
  <si>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</si>
  <si>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</si>
  <si>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</si>
  <si>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</si>
  <si>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</si>
  <si>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</si>
  <si>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</si>
  <si>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</si>
  <si>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</si>
  <si>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</si>
  <si>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</si>
  <si>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</si>
  <si>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</si>
  <si>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</si>
  <si>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</si>
  <si>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</si>
  <si>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</si>
  <si>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</si>
  <si>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</si>
  <si>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</si>
  <si>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</si>
  <si>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</si>
  <si>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</si>
  <si>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</si>
  <si>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</si>
  <si>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</si>
  <si>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</si>
  <si>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</si>
  <si>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</si>
  <si>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</si>
  <si>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</si>
  <si>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</si>
  <si>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</si>
  <si>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</si>
  <si>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</si>
  <si>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</si>
  <si>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</si>
  <si>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</si>
  <si>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</si>
  <si>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</si>
  <si>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</si>
  <si>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</si>
  <si>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</si>
  <si>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</si>
  <si>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</si>
  <si>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</si>
  <si>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</si>
  <si>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</si>
  <si>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</si>
  <si>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</si>
  <si>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</si>
  <si>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</si>
  <si>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</si>
  <si>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</si>
  <si>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</si>
  <si>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</si>
  <si>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</si>
  <si>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</si>
  <si>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</si>
  <si>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</si>
  <si>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</si>
  <si>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</si>
  <si>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</si>
  <si>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</si>
  <si>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</si>
  <si>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</si>
  <si>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</si>
  <si>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</si>
  <si>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</si>
  <si>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</si>
  <si>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</si>
  <si>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</si>
  <si>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</si>
  <si>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</si>
  <si>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</si>
  <si>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</si>
  <si>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</si>
  <si>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</si>
  <si>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</si>
  <si>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</si>
  <si>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</si>
  <si>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</si>
  <si>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</si>
  <si>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</si>
  <si>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</si>
  <si>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</si>
  <si>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</si>
  <si>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</si>
  <si>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</si>
  <si>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</si>
  <si>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</si>
  <si>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</si>
  <si>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</si>
  <si>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</si>
  <si>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</si>
  <si>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</si>
  <si>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</si>
  <si>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</si>
  <si>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</si>
  <si>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</si>
  <si>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</si>
  <si>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</si>
  <si>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</si>
  <si>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</si>
  <si>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</si>
  <si>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</si>
  <si>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</si>
  <si>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</si>
  <si>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</si>
  <si>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</si>
  <si>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</si>
  <si>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</si>
  <si>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</si>
  <si>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</si>
  <si>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</si>
  <si>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</si>
  <si>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</si>
  <si>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</si>
  <si>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</si>
  <si>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</si>
  <si>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</si>
  <si>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</si>
  <si>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</si>
  <si>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</si>
  <si>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</si>
  <si>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</si>
  <si>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</si>
  <si>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</si>
  <si>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</si>
  <si>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</si>
  <si>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</si>
  <si>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</si>
  <si>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</si>
  <si>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</si>
  <si>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</si>
  <si>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</si>
  <si>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</si>
  <si>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</si>
  <si>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</si>
  <si>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</si>
  <si>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</si>
  <si>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</si>
  <si>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</si>
  <si>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</si>
  <si>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</si>
  <si>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</si>
  <si>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</si>
  <si>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</si>
  <si>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</si>
  <si>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</si>
  <si>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</si>
  <si>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</si>
  <si>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</si>
  <si>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</si>
  <si>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</si>
  <si>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</si>
  <si>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</si>
  <si>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</si>
  <si>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</si>
  <si>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</si>
  <si>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</si>
  <si>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</si>
  <si>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</si>
  <si>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</si>
  <si>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</si>
  <si>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</si>
  <si>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</si>
  <si>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</si>
  <si>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</si>
  <si>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</si>
  <si>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</si>
  <si>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</si>
  <si>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</si>
  <si>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</si>
  <si>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</si>
  <si>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</si>
  <si>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</si>
  <si>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</si>
  <si>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</si>
  <si>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</si>
  <si>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</si>
  <si>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</si>
  <si>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</si>
  <si>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</si>
  <si>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</si>
  <si>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</si>
  <si>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</si>
  <si>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</si>
  <si>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</si>
  <si>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</si>
  <si>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</si>
  <si>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</si>
  <si>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</si>
  <si>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</si>
  <si>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</si>
  <si>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</si>
  <si>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</si>
  <si>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</si>
  <si>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</si>
  <si>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</si>
  <si>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</si>
  <si>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</si>
  <si>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</si>
  <si>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</si>
  <si>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</si>
  <si>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</si>
  <si>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</si>
  <si>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</si>
  <si>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</si>
  <si>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</si>
  <si>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</si>
  <si>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</si>
  <si>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</si>
  <si>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</si>
  <si>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</si>
  <si>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</si>
  <si>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</si>
  <si>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</si>
  <si>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</si>
  <si>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</si>
  <si>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</si>
  <si>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</si>
  <si>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</si>
  <si>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</si>
  <si>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</si>
  <si>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</si>
  <si>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</si>
  <si>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</si>
  <si>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</si>
  <si>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</si>
  <si>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</si>
  <si>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</si>
  <si>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</si>
  <si>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</si>
  <si>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</si>
  <si>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</si>
  <si>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</si>
  <si>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</si>
  <si>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</si>
  <si>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</si>
  <si>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</si>
  <si>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</si>
  <si>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</si>
  <si>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</si>
  <si>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</si>
  <si>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</si>
  <si>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</si>
  <si>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</si>
  <si>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</si>
  <si>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</si>
  <si>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</si>
  <si>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</si>
  <si>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</si>
  <si>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</si>
  <si>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</si>
  <si>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</si>
  <si>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</si>
  <si>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</si>
  <si>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</si>
  <si>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</si>
  <si>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</si>
  <si>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</si>
  <si>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</si>
  <si>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</si>
  <si>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</si>
  <si>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</si>
  <si>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</si>
  <si>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</si>
  <si>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</si>
  <si>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</si>
  <si>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</si>
  <si>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</si>
  <si>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</si>
  <si>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</si>
  <si>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</si>
  <si>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</si>
  <si>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</si>
  <si>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</si>
  <si>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</si>
  <si>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</si>
  <si>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</si>
  <si>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</si>
  <si>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</si>
  <si>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</si>
  <si>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</si>
  <si>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</si>
  <si>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</si>
  <si>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</si>
  <si>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</si>
  <si>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</si>
  <si>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</si>
  <si>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</si>
  <si>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</si>
  <si>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</si>
  <si>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</si>
  <si>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</si>
  <si>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</si>
  <si>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</si>
  <si>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</si>
  <si>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</si>
  <si>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</si>
  <si>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</si>
  <si>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</si>
  <si>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</si>
  <si>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</si>
  <si>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</si>
  <si>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</si>
  <si>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</si>
  <si>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</si>
  <si>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</si>
  <si>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</si>
  <si>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</si>
  <si>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</si>
  <si>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</si>
  <si>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</si>
  <si>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</si>
  <si>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</si>
  <si>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</si>
  <si>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</si>
  <si>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</si>
  <si>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</si>
  <si>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</si>
  <si>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</si>
  <si>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</si>
  <si>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</si>
  <si>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</si>
  <si>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</si>
  <si>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</si>
  <si>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</si>
  <si>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</si>
  <si>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</si>
  <si>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</si>
  <si>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</si>
  <si>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</si>
  <si>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</si>
  <si>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</si>
  <si>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</si>
  <si>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</si>
  <si>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</si>
  <si>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</si>
  <si>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</si>
  <si>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</si>
  <si>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</si>
  <si>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</si>
  <si>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</si>
  <si>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</si>
  <si>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</si>
  <si>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</si>
  <si>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</si>
  <si>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</si>
  <si>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</si>
  <si>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</si>
  <si>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</si>
  <si>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</si>
  <si>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</si>
  <si>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</si>
  <si>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</si>
  <si>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</si>
  <si>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</si>
  <si>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</si>
  <si>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</si>
  <si>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</si>
  <si>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</si>
  <si>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</si>
  <si>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</si>
  <si>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</si>
  <si>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</si>
  <si>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</si>
  <si>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</si>
  <si>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</si>
  <si>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</si>
  <si>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</si>
  <si>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</si>
  <si>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</si>
  <si>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</si>
  <si>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</si>
  <si>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</si>
  <si>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</si>
  <si>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</si>
  <si>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</si>
  <si>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</si>
  <si>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</si>
  <si>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</si>
  <si>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</si>
  <si>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</si>
  <si>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</si>
  <si>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</si>
  <si>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</si>
  <si>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</si>
  <si>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</si>
  <si>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</si>
  <si>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</si>
  <si>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</si>
  <si>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</si>
  <si>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</si>
  <si>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</si>
  <si>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</si>
  <si>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</si>
  <si>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</si>
  <si>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</si>
  <si>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</si>
  <si>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</si>
  <si>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</si>
  <si>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</si>
  <si>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</si>
  <si>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</si>
  <si>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</si>
  <si>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</si>
  <si>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</si>
  <si>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</si>
  <si>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</si>
  <si>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</si>
  <si>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</si>
  <si>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</si>
  <si>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</si>
  <si>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</si>
  <si>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</si>
  <si>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</si>
  <si>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</si>
  <si>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</si>
  <si>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</si>
  <si>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</si>
  <si>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</si>
  <si>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</si>
  <si>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</si>
  <si>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</si>
  <si>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</si>
  <si>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</si>
  <si>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</si>
  <si>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</si>
  <si>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</si>
  <si>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</si>
  <si>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</si>
  <si>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</si>
  <si>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</si>
  <si>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</si>
  <si>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</si>
  <si>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</si>
  <si>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</si>
  <si>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</si>
  <si>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</si>
  <si>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</si>
  <si>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</si>
  <si>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</si>
  <si>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</si>
  <si>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</si>
  <si>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</si>
  <si>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</si>
  <si>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</si>
  <si>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</si>
  <si>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</si>
  <si>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</si>
  <si>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</si>
  <si>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</si>
  <si>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</si>
  <si>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</si>
  <si>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</si>
  <si>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</si>
  <si>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</si>
  <si>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</si>
  <si>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</si>
  <si>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</si>
  <si>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</si>
  <si>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</si>
  <si>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</si>
  <si>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</si>
  <si>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</si>
  <si>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</si>
  <si>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</si>
  <si>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</si>
  <si>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</si>
  <si>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</si>
  <si>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</si>
  <si>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</si>
  <si>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</si>
  <si>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</si>
  <si>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</si>
  <si>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</si>
  <si>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</si>
  <si>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</si>
  <si>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</si>
  <si>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</si>
  <si>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</si>
  <si>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</si>
  <si>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</si>
  <si>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</si>
  <si>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</si>
  <si>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</si>
  <si>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</si>
  <si>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</si>
  <si>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</si>
  <si>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</si>
  <si>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</si>
  <si>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</si>
  <si>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</si>
  <si>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</si>
  <si>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</si>
  <si>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</si>
  <si>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</si>
  <si>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</si>
  <si>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</si>
  <si>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</si>
  <si>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</si>
  <si>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</si>
  <si>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</si>
  <si>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</si>
  <si>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</si>
  <si>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</si>
  <si>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</si>
  <si>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</si>
  <si>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</si>
  <si>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</si>
  <si>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</si>
  <si>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</si>
  <si>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</si>
  <si>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</si>
  <si>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</si>
  <si>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</si>
  <si>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</si>
  <si>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</si>
  <si>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</si>
  <si>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</si>
  <si>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</si>
  <si>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</si>
  <si>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</si>
  <si>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</si>
  <si>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</si>
  <si>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</si>
  <si>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</si>
  <si>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</si>
  <si>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</si>
  <si>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</si>
  <si>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</si>
  <si>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</si>
  <si>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</si>
  <si>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</si>
  <si>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</si>
  <si>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</si>
  <si>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</si>
  <si>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</si>
  <si>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</si>
  <si>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</si>
  <si>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</si>
  <si>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</si>
  <si>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</si>
  <si>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</si>
  <si>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</si>
  <si>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</si>
  <si>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</si>
  <si>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</si>
  <si>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</si>
  <si>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</si>
  <si>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</si>
  <si>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</si>
  <si>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</si>
  <si>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</si>
  <si>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</si>
  <si>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</si>
  <si>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</si>
  <si>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</si>
  <si>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</si>
  <si>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</si>
  <si>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</si>
  <si>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</si>
  <si>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</si>
  <si>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</si>
  <si>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</si>
  <si>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</si>
  <si>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</si>
  <si>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</si>
  <si>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</si>
  <si>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</si>
  <si>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</si>
  <si>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</si>
  <si>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</si>
  <si>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</si>
  <si>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</si>
  <si>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</si>
  <si>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</si>
  <si>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</si>
  <si>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</si>
  <si>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</si>
  <si>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</si>
  <si>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</si>
  <si>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</si>
  <si>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</si>
  <si>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</si>
  <si>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</si>
  <si>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</si>
  <si>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</si>
  <si>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</si>
  <si>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</si>
  <si>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</si>
  <si>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</si>
  <si>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</si>
  <si>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</si>
  <si>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</si>
  <si>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</si>
  <si>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</si>
  <si>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</si>
  <si>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</si>
  <si>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</si>
  <si>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</si>
  <si>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</si>
  <si>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</si>
  <si>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</si>
  <si>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</si>
  <si>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</si>
  <si>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</si>
  <si>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</si>
  <si>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</si>
  <si>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</si>
  <si>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</si>
  <si>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</si>
  <si>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</si>
  <si>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</si>
  <si>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</si>
  <si>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</si>
  <si>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</si>
  <si>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</si>
  <si>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</si>
  <si>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</si>
  <si>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</si>
  <si>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</si>
  <si>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</si>
  <si>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</si>
  <si>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</si>
  <si>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</si>
  <si>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</si>
  <si>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</si>
  <si>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</si>
  <si>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</si>
  <si>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</si>
  <si>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</si>
  <si>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</si>
  <si>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</si>
  <si>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</si>
  <si>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</si>
  <si>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</si>
  <si>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</si>
  <si>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</si>
  <si>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</si>
  <si>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</si>
  <si>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</si>
  <si>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</si>
  <si>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</si>
  <si>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</si>
  <si>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</si>
  <si>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</si>
  <si>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</si>
  <si>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</si>
  <si>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</si>
  <si>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</si>
  <si>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</si>
  <si>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</si>
  <si>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</si>
  <si>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</si>
  <si>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</si>
  <si>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</si>
  <si>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</si>
  <si>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</si>
  <si>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</si>
  <si>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</si>
  <si>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</si>
  <si>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</si>
  <si>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</si>
  <si>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</si>
  <si>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</si>
  <si>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</si>
  <si>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</si>
  <si>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</si>
  <si>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</si>
  <si>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</si>
  <si>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</si>
  <si>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</si>
  <si>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</si>
  <si>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</si>
  <si>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</si>
  <si>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</si>
  <si>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</si>
  <si>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</si>
  <si>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</si>
  <si>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</si>
  <si>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</si>
  <si>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</si>
  <si>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</si>
  <si>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</si>
  <si>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</si>
  <si>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</si>
  <si>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</si>
  <si>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</si>
  <si>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</si>
  <si>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</si>
  <si>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</si>
  <si>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</si>
  <si>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</si>
  <si>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</si>
  <si>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</si>
  <si>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</si>
  <si>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</si>
  <si>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</si>
  <si>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</si>
  <si>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</si>
  <si>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</si>
  <si>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</si>
  <si>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</si>
  <si>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</si>
  <si>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</si>
  <si>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</si>
  <si>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</si>
  <si>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</si>
  <si>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</si>
  <si>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</si>
  <si>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</si>
  <si>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</si>
  <si>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</si>
  <si>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</si>
  <si>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</si>
  <si>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</si>
  <si>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</si>
  <si>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</si>
  <si>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</si>
  <si>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</si>
  <si>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</si>
  <si>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</si>
  <si>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</si>
  <si>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</si>
  <si>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</si>
  <si>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</si>
  <si>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</si>
  <si>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</si>
  <si>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</si>
  <si>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</si>
  <si>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</si>
  <si>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</si>
  <si>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</si>
  <si>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</si>
  <si>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</si>
  <si>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</si>
  <si>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</si>
  <si>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</si>
  <si>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</si>
  <si>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</si>
  <si>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</si>
  <si>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</si>
  <si>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</si>
  <si>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</si>
  <si>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</si>
  <si>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</si>
  <si>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</si>
  <si>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</si>
  <si>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</si>
  <si>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</si>
  <si>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</si>
  <si>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</si>
  <si>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</si>
  <si>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</si>
  <si>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</si>
  <si>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</si>
  <si>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</si>
  <si>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</si>
  <si>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</si>
  <si>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</si>
  <si>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</si>
  <si>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</si>
  <si>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</si>
  <si>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</si>
  <si>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</si>
  <si>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</si>
  <si>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</si>
  <si>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</si>
  <si>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</si>
  <si>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</si>
  <si>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</si>
  <si>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</si>
  <si>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</si>
  <si>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</si>
  <si>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</si>
  <si>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</si>
  <si>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</si>
  <si>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</si>
  <si>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</si>
  <si>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</si>
  <si>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</si>
  <si>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</si>
  <si>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</si>
  <si>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</si>
  <si>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</si>
  <si>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</si>
  <si>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</si>
  <si>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</si>
  <si>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</si>
  <si>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</si>
  <si>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</si>
  <si>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</si>
  <si>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</si>
  <si>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</si>
  <si>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</si>
  <si>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</si>
  <si>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</si>
  <si>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</si>
  <si>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</si>
  <si>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</si>
  <si>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</si>
  <si>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</si>
  <si>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</si>
  <si>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</si>
  <si>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</si>
  <si>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</si>
  <si>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</si>
  <si>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</si>
  <si>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</si>
  <si>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</si>
  <si>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</si>
  <si>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</si>
  <si>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</si>
  <si>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</si>
  <si>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</si>
  <si>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</si>
  <si>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</si>
  <si>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</si>
  <si>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</si>
  <si>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</si>
  <si>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</si>
  <si>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</si>
  <si>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</si>
  <si>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</si>
  <si>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</si>
  <si>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</si>
  <si>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</si>
  <si>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</si>
  <si>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</si>
  <si>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</si>
  <si>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</si>
  <si>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</si>
  <si>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</si>
  <si>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</si>
  <si>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</si>
  <si>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</si>
  <si>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</si>
  <si>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</si>
  <si>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</si>
  <si>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</si>
  <si>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</si>
  <si>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</si>
  <si>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</si>
  <si>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</si>
  <si>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</si>
  <si>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</si>
  <si>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</si>
  <si>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</si>
  <si>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</si>
  <si>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</si>
  <si>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</si>
  <si>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</si>
  <si>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</si>
  <si>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</si>
  <si>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</si>
  <si>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</si>
  <si>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</si>
  <si>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</si>
  <si>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</si>
  <si>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</si>
  <si>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</si>
  <si>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</si>
  <si>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</si>
  <si>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</si>
  <si>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</si>
  <si>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</si>
  <si>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</si>
  <si>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</si>
  <si>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</si>
  <si>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</si>
  <si>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</si>
  <si>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</si>
  <si>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</si>
  <si>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</si>
  <si>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</si>
  <si>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</si>
  <si>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</si>
  <si>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</si>
  <si>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</si>
  <si>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</si>
  <si>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</si>
  <si>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</si>
  <si>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</si>
  <si>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</si>
  <si>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</si>
  <si>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</si>
  <si>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</si>
  <si>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</si>
  <si>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</si>
  <si>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</si>
  <si>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</si>
  <si>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</si>
  <si>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</si>
  <si>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</si>
  <si>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</si>
  <si>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</si>
  <si>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</si>
  <si>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</si>
  <si>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</si>
  <si>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</si>
  <si>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</si>
  <si>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</si>
  <si>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</si>
  <si>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</si>
  <si>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</si>
  <si>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</si>
  <si>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</si>
  <si>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</si>
  <si>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</si>
  <si>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</si>
  <si>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</si>
  <si>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</si>
  <si>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</si>
  <si>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</si>
  <si>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</si>
  <si>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</si>
  <si>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</si>
  <si>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</si>
  <si>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</si>
  <si>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</si>
  <si>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</si>
  <si>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</si>
  <si>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</si>
  <si>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</si>
  <si>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</si>
  <si>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</si>
  <si>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</si>
  <si>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</si>
  <si>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</si>
  <si>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</si>
  <si>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</si>
  <si>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</si>
  <si>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</si>
  <si>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</si>
  <si>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</si>
  <si>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</si>
  <si>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</si>
  <si>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</si>
  <si>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</si>
  <si>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</si>
  <si>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</si>
  <si>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</si>
  <si>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</si>
  <si>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</si>
  <si>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</si>
  <si>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</si>
  <si>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</si>
  <si>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</si>
  <si>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</si>
  <si>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</si>
  <si>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</si>
  <si>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</si>
  <si>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</si>
  <si>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</si>
  <si>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</si>
  <si>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</si>
  <si>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</si>
  <si>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</si>
  <si>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</si>
  <si>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</si>
  <si>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</si>
  <si>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</si>
  <si>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</si>
  <si>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</si>
  <si>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</si>
  <si>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</si>
  <si>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</si>
  <si>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</si>
  <si>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</si>
  <si>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</si>
  <si>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</si>
  <si>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</si>
  <si>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</si>
  <si>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</si>
  <si>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</si>
  <si>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</si>
  <si>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</si>
  <si>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</si>
  <si>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</si>
  <si>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</si>
  <si>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</si>
  <si>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</si>
  <si>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</si>
  <si>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</si>
  <si>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</si>
  <si>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</si>
  <si>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</si>
  <si>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</si>
  <si>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</si>
  <si>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</si>
  <si>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</si>
  <si>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</si>
  <si>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</si>
  <si>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</si>
  <si>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</si>
  <si>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</si>
  <si>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</si>
  <si>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</si>
  <si>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</si>
  <si>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</si>
  <si>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</si>
  <si>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</si>
  <si>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</si>
  <si>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</si>
  <si>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</si>
  <si>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</si>
  <si>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</si>
  <si>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</si>
  <si>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</si>
  <si>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</si>
  <si>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</si>
  <si>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</si>
  <si>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</si>
  <si>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</si>
  <si>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</si>
  <si>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</si>
  <si>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</si>
  <si>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</si>
  <si>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</si>
  <si>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</si>
  <si>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</si>
  <si>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</si>
  <si>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</si>
  <si>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</si>
  <si>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</si>
  <si>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</si>
  <si>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</si>
  <si>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</si>
  <si>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</si>
  <si>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</si>
  <si>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</si>
  <si>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</si>
  <si>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</si>
  <si>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</si>
  <si>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</si>
  <si>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</si>
  <si>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</si>
  <si>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</si>
  <si>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</si>
  <si>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</si>
  <si>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</si>
  <si>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</si>
  <si>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</si>
  <si>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</si>
  <si>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</si>
  <si>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</si>
  <si>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</si>
  <si>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</si>
  <si>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</si>
  <si>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</si>
  <si>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</si>
  <si>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</si>
  <si>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</si>
  <si>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</si>
  <si>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</si>
  <si>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</si>
  <si>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</si>
  <si>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</si>
  <si>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</si>
  <si>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</si>
  <si>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</si>
  <si>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</si>
  <si>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</si>
  <si>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</si>
  <si>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</si>
  <si>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</si>
  <si>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</si>
  <si>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</si>
  <si>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</si>
  <si>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</si>
  <si>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</si>
  <si>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</si>
  <si>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</si>
  <si>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</si>
  <si>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</si>
  <si>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</si>
  <si>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</si>
  <si>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</si>
  <si>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</si>
  <si>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</si>
  <si>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</si>
  <si>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</si>
  <si>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</si>
  <si>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</si>
  <si>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</si>
  <si>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</si>
  <si>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</si>
  <si>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</si>
  <si>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</si>
  <si>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</si>
  <si>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</si>
  <si>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</si>
  <si>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</si>
  <si>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</si>
  <si>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</si>
  <si>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</si>
  <si>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</si>
  <si>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</si>
  <si>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</si>
  <si>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</si>
  <si>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</si>
  <si>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</si>
  <si>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</si>
  <si>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</si>
  <si>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</si>
  <si>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</si>
  <si>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</si>
  <si>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</si>
  <si>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</si>
  <si>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</si>
  <si>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</si>
  <si>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</si>
  <si>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</si>
  <si>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</si>
  <si>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</si>
  <si>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</si>
  <si>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</si>
  <si>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</si>
  <si>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</si>
  <si>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</si>
  <si>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</si>
  <si>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</si>
  <si>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</si>
  <si>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</si>
  <si>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</si>
  <si>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</si>
  <si>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</si>
  <si>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</si>
  <si>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</si>
  <si>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</si>
  <si>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</si>
  <si>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</si>
  <si>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</si>
  <si>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</si>
  <si>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</si>
  <si>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</si>
  <si>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</si>
  <si>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</si>
  <si>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</si>
  <si>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</si>
  <si>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</si>
  <si>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</si>
  <si>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</si>
  <si>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</si>
  <si>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</si>
  <si>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</si>
  <si>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</si>
  <si>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</si>
  <si>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</si>
  <si>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</si>
  <si>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</si>
  <si>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</si>
  <si>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</si>
  <si>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</si>
  <si>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</si>
  <si>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</si>
  <si>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</si>
  <si>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</si>
  <si>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</si>
  <si>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</si>
  <si>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</si>
  <si>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</si>
  <si>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</si>
  <si>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</si>
  <si>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</si>
  <si>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</si>
  <si>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</si>
  <si>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</si>
  <si>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</si>
  <si>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</si>
  <si>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</si>
  <si>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</si>
  <si>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</si>
  <si>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</si>
  <si>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</si>
  <si>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</si>
  <si>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</si>
  <si>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</si>
  <si>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</si>
  <si>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</si>
  <si>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</si>
  <si>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</si>
  <si>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</si>
  <si>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</si>
  <si>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</si>
  <si>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</si>
  <si>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</si>
  <si>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</si>
  <si>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</si>
  <si>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</si>
  <si>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</si>
  <si>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</si>
  <si>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</si>
  <si>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</si>
  <si>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</si>
  <si>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</si>
  <si>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</si>
  <si>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</si>
  <si>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</si>
  <si>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</si>
  <si>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</si>
  <si>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</si>
  <si>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</si>
  <si>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</si>
  <si>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</si>
  <si>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</si>
  <si>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</si>
  <si>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</si>
  <si>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</si>
  <si>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</si>
  <si>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</si>
  <si>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</si>
  <si>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</si>
  <si>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</si>
  <si>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</si>
  <si>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</si>
  <si>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</si>
  <si>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</si>
  <si>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</si>
  <si>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</si>
  <si>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</si>
  <si>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</si>
  <si>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</si>
  <si>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</si>
  <si>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</si>
  <si>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</si>
  <si>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</si>
  <si>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</si>
  <si>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</si>
  <si>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</si>
  <si>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</si>
  <si>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</si>
  <si>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</si>
  <si>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</si>
  <si>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</si>
  <si>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</si>
  <si>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</si>
  <si>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</si>
  <si>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</si>
  <si>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</si>
  <si>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</si>
  <si>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</si>
  <si>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</si>
  <si>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</si>
  <si>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</si>
  <si>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</si>
  <si>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</si>
  <si>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</si>
  <si>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</si>
  <si>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</si>
  <si>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</si>
  <si>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</si>
  <si>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</si>
  <si>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</si>
  <si>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</si>
  <si>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</si>
  <si>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</si>
  <si>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</si>
  <si>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</si>
  <si>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</si>
  <si>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</si>
  <si>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</si>
  <si>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</si>
  <si>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</si>
  <si>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</si>
  <si>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</si>
  <si>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</si>
  <si>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</si>
  <si>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</si>
  <si>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</si>
  <si>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</si>
  <si>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</si>
  <si>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</si>
  <si>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</si>
  <si>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</si>
  <si>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</si>
  <si>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</si>
  <si>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</si>
  <si>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</si>
  <si>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</si>
  <si>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</si>
  <si>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</si>
  <si>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</si>
  <si>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</si>
  <si>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</si>
  <si>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</si>
  <si>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</si>
  <si>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</si>
  <si>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</si>
  <si>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</si>
  <si>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</si>
  <si>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</si>
  <si>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</si>
  <si>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</si>
  <si>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</si>
  <si>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</si>
  <si>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</si>
  <si>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</si>
  <si>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</si>
  <si>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</si>
  <si>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</si>
  <si>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</si>
  <si>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</si>
  <si>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</si>
  <si>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</si>
  <si>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</si>
  <si>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</si>
  <si>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</si>
  <si>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</si>
  <si>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</si>
  <si>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</si>
  <si>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</si>
  <si>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</si>
  <si>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</si>
  <si>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</si>
  <si>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</si>
  <si>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</si>
  <si>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</si>
  <si>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</si>
  <si>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</si>
  <si>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</si>
  <si>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</si>
  <si>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</si>
  <si>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</si>
  <si>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</si>
  <si>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</si>
  <si>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</si>
  <si>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</si>
  <si>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</si>
  <si>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</si>
  <si>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</si>
  <si>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</si>
  <si>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</si>
  <si>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</si>
  <si>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</si>
  <si>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</si>
  <si>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</si>
  <si>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</si>
  <si>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</si>
  <si>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</si>
  <si>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</si>
  <si>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</si>
  <si>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</si>
  <si>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</si>
  <si>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</si>
  <si>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</si>
  <si>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</si>
  <si>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</si>
  <si>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</si>
  <si>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</si>
  <si>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</si>
  <si>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</si>
  <si>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</si>
  <si>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</si>
  <si>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</si>
  <si>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</si>
  <si>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</si>
  <si>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</si>
  <si>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</si>
  <si>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</si>
  <si>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</si>
  <si>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</si>
  <si>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</si>
  <si>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</si>
  <si>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</si>
  <si>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</si>
  <si>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</si>
  <si>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</si>
  <si>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</si>
  <si>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</si>
  <si>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</si>
  <si>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</si>
  <si>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</si>
  <si>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</si>
  <si>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</si>
  <si>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</si>
  <si>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</si>
  <si>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</si>
  <si>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</si>
  <si>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</si>
  <si>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</si>
  <si>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</si>
  <si>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</si>
  <si>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</si>
  <si>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</si>
  <si>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</si>
  <si>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</si>
  <si>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</si>
  <si>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</si>
  <si>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</si>
  <si>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</si>
  <si>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</si>
  <si>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</si>
  <si>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</si>
  <si>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</si>
  <si>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</si>
  <si>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</si>
  <si>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</si>
  <si>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</si>
  <si>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</si>
  <si>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</si>
  <si>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</si>
  <si>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</si>
  <si>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</si>
  <si>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</si>
  <si>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</si>
  <si>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</si>
  <si>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</si>
  <si>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</si>
  <si>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</si>
  <si>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</si>
  <si>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</si>
  <si>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</si>
  <si>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</si>
  <si>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</si>
  <si>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</si>
  <si>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</si>
  <si>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</si>
  <si>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</si>
  <si>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</si>
  <si>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</si>
  <si>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</si>
  <si>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</si>
  <si>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</si>
  <si>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</si>
  <si>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</si>
  <si>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</si>
  <si>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</si>
  <si>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</si>
  <si>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</si>
  <si>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</si>
  <si>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</si>
  <si>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</si>
  <si>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</si>
  <si>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</si>
  <si>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</si>
  <si>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</si>
  <si>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</si>
  <si>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</si>
  <si>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</si>
  <si>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</si>
  <si>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</si>
  <si>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</si>
  <si>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</si>
  <si>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</si>
  <si>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</si>
  <si>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</si>
  <si>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</si>
  <si>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</si>
  <si>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</si>
  <si>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</si>
  <si>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</si>
  <si>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</si>
  <si>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</si>
  <si>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</si>
  <si>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</si>
  <si>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</si>
  <si>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</si>
  <si>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</si>
  <si>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</si>
  <si>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</si>
  <si>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</si>
  <si>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</si>
  <si>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</si>
  <si>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</si>
  <si>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</si>
  <si>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</si>
  <si>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</si>
  <si>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</si>
  <si>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</si>
  <si>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</si>
  <si>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</si>
  <si>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</si>
  <si>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</si>
  <si>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</si>
  <si>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</si>
  <si>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</si>
  <si>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</si>
  <si>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</si>
  <si>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</si>
  <si>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</si>
  <si>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</si>
  <si>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</si>
  <si>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</si>
  <si>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</si>
  <si>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</si>
  <si>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</si>
  <si>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</si>
  <si>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</si>
  <si>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</si>
  <si>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</si>
  <si>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</si>
  <si>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</si>
  <si>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</si>
  <si>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</si>
  <si>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</si>
  <si>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</si>
  <si>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</si>
  <si>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</si>
  <si>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</si>
  <si>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</si>
  <si>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</si>
  <si>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</si>
  <si>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</si>
  <si>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</si>
  <si>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</si>
  <si>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</si>
  <si>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</si>
  <si>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</si>
  <si>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</si>
  <si>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</si>
  <si>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</si>
  <si>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</si>
  <si>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</si>
  <si>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</si>
  <si>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</si>
  <si>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</si>
  <si>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</si>
  <si>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</si>
  <si>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</si>
  <si>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</si>
  <si>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</si>
  <si>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</si>
  <si>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</si>
  <si>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</si>
  <si>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</si>
  <si>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</si>
  <si>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</si>
  <si>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</si>
  <si>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</si>
  <si>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</si>
  <si>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</si>
  <si>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</si>
  <si>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</si>
  <si>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</si>
  <si>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</si>
  <si>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</si>
  <si>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</si>
  <si>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</si>
  <si>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</si>
  <si>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</si>
  <si>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</si>
  <si>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</si>
  <si>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</si>
  <si>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</si>
  <si>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</si>
  <si>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</si>
  <si>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</si>
  <si>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</si>
  <si>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</si>
  <si>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</si>
  <si>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</si>
  <si>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</si>
  <si>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</si>
  <si>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</si>
  <si>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</si>
  <si>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</si>
  <si>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</si>
  <si>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</si>
  <si>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</si>
  <si>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</si>
  <si>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</si>
  <si>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</si>
  <si>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</si>
  <si>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</si>
  <si>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</si>
  <si>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</si>
  <si>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</si>
  <si>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</si>
  <si>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</si>
  <si>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</si>
  <si>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</si>
  <si>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</si>
  <si>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</si>
  <si>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</si>
  <si>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</si>
  <si>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</si>
  <si>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</si>
  <si>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</si>
  <si>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</si>
  <si>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</si>
  <si>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</si>
  <si>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</si>
  <si>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</si>
  <si>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</si>
  <si>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</si>
  <si>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</si>
  <si>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</si>
  <si>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</si>
  <si>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</si>
  <si>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</si>
  <si>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</si>
  <si>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</si>
  <si>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</si>
  <si>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</si>
  <si>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</si>
  <si>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</si>
  <si>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</si>
  <si>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</si>
  <si>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</si>
  <si>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</si>
  <si>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</si>
  <si>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</si>
  <si>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</si>
  <si>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</si>
  <si>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</si>
  <si>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</si>
  <si>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</si>
  <si>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</si>
  <si>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</si>
  <si>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</si>
  <si>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</si>
  <si>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</si>
  <si>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</si>
  <si>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</si>
  <si>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</si>
  <si>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</si>
  <si>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</si>
  <si>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</si>
  <si>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</si>
  <si>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</si>
  <si>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</si>
  <si>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</si>
  <si>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</si>
  <si>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</si>
  <si>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</si>
  <si>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</si>
  <si>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</si>
  <si>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</si>
  <si>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</si>
  <si>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</si>
  <si>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</si>
  <si>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</si>
  <si>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</si>
  <si>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</si>
  <si>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</si>
  <si>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</si>
  <si>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</si>
  <si>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</si>
  <si>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</si>
  <si>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</si>
  <si>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</si>
  <si>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</si>
  <si>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</si>
  <si>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</si>
  <si>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</si>
  <si>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</si>
  <si>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</si>
  <si>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</si>
  <si>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</si>
  <si>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</si>
  <si>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</si>
  <si>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</si>
  <si>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</si>
  <si>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</si>
  <si>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</si>
  <si>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</si>
  <si>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</si>
  <si>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</si>
  <si>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</si>
  <si>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</si>
  <si>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</si>
  <si>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</si>
  <si>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</si>
  <si>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</si>
  <si>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</si>
  <si>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</si>
  <si>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</si>
  <si>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</si>
  <si>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</si>
  <si>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</si>
  <si>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</si>
  <si>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</si>
  <si>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</si>
  <si>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</si>
  <si>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</si>
  <si>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</si>
  <si>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</si>
  <si>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</si>
  <si>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</si>
  <si>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</si>
  <si>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</si>
  <si>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</si>
  <si>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</si>
  <si>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</si>
  <si>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</si>
  <si>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</si>
  <si>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</si>
  <si>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</si>
  <si>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</si>
  <si>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</si>
  <si>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</si>
  <si>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</si>
  <si>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</si>
  <si>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</si>
  <si>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</si>
  <si>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</si>
  <si>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</si>
  <si>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</si>
  <si>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</si>
  <si>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</si>
  <si>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</si>
  <si>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</si>
  <si>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</si>
  <si>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</si>
  <si>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</si>
  <si>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</si>
  <si>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</si>
  <si>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</si>
  <si>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</si>
  <si>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</si>
  <si>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</si>
  <si>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</si>
  <si>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</si>
  <si>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</si>
  <si>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</si>
  <si>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</si>
  <si>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</si>
  <si>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</si>
  <si>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</si>
  <si>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</si>
  <si>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</si>
  <si>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</si>
  <si>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</si>
  <si>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</si>
  <si>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</si>
  <si>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</si>
  <si>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</si>
  <si>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</si>
  <si>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</si>
  <si>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</si>
  <si>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</si>
  <si>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</si>
  <si>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</si>
  <si>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</si>
  <si>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</si>
  <si>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</si>
  <si>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</si>
  <si>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</si>
  <si>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</si>
  <si>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</si>
  <si>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</si>
  <si>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</si>
  <si>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</si>
  <si>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</si>
  <si>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</si>
  <si>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</si>
  <si>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</si>
  <si>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</si>
  <si>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</si>
  <si>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</si>
  <si>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</si>
  <si>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</si>
  <si>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</si>
  <si>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</si>
  <si>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</si>
  <si>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</si>
  <si>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</si>
  <si>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</si>
  <si>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</si>
  <si>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</si>
  <si>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</si>
  <si>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</si>
  <si>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</si>
  <si>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</si>
  <si>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</si>
  <si>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</si>
  <si>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</si>
  <si>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</si>
  <si>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</si>
  <si>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</si>
  <si>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</si>
  <si>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</si>
  <si>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</si>
  <si>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</si>
  <si>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</si>
  <si>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</si>
  <si>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</si>
  <si>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</si>
  <si>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</si>
  <si>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</si>
  <si>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</si>
  <si>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</si>
  <si>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</si>
  <si>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</si>
  <si>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</si>
  <si>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</si>
  <si>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</si>
  <si>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</si>
  <si>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</si>
  <si>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</si>
  <si>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</si>
  <si>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</si>
  <si>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</si>
  <si>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</si>
  <si>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</si>
  <si>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</si>
  <si>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</si>
  <si>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</si>
  <si>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</si>
  <si>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</si>
  <si>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</si>
  <si>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</si>
  <si>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</si>
  <si>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</si>
  <si>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</si>
  <si>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</si>
  <si>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</si>
  <si>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</si>
  <si>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</si>
  <si>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</si>
  <si>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</si>
  <si>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</si>
  <si>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</si>
  <si>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</si>
  <si>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</si>
  <si>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</si>
  <si>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</si>
  <si>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</si>
  <si>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</si>
  <si>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</si>
  <si>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</si>
  <si>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</si>
  <si>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</si>
  <si>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</si>
  <si>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</si>
  <si>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</si>
  <si>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</si>
  <si>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</si>
  <si>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</si>
  <si>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</si>
  <si>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</si>
  <si>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</si>
  <si>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</si>
  <si>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</si>
  <si>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</si>
  <si>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</si>
  <si>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</si>
  <si>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</si>
  <si>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</si>
  <si>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</si>
  <si>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</si>
  <si>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</si>
  <si>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</si>
  <si>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</si>
  <si>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</si>
  <si>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</si>
  <si>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</si>
  <si>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</si>
  <si>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</si>
  <si>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</si>
  <si>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</si>
  <si>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</si>
  <si>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</si>
  <si>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</si>
  <si>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</si>
  <si>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</si>
  <si>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</si>
  <si>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</si>
  <si>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</si>
  <si>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</si>
  <si>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</si>
  <si>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</si>
  <si>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</si>
  <si>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</si>
  <si>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</si>
  <si>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</si>
  <si>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</si>
  <si>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</si>
  <si>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</si>
  <si>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</si>
  <si>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</si>
  <si>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</si>
  <si>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</si>
  <si>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</si>
  <si>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</si>
  <si>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</si>
  <si>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</si>
  <si>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</si>
  <si>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</si>
  <si>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</si>
  <si>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</si>
  <si>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</si>
  <si>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</si>
  <si>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</si>
  <si>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</si>
  <si>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</si>
  <si>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</si>
  <si>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</si>
  <si>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</si>
  <si>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</si>
  <si>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</si>
  <si>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</si>
  <si>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</si>
  <si>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</si>
  <si>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</si>
  <si>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</si>
  <si>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</si>
  <si>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</si>
  <si>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</si>
  <si>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</si>
  <si>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</si>
  <si>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</si>
  <si>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</si>
  <si>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</si>
  <si>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</si>
  <si>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</si>
  <si>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</si>
  <si>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</si>
  <si>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</si>
  <si>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</si>
  <si>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</si>
  <si>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</si>
  <si>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</si>
  <si>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</si>
  <si>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</si>
  <si>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</si>
  <si>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</si>
  <si>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</si>
  <si>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</si>
  <si>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</si>
  <si>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</si>
  <si>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</si>
  <si>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</si>
  <si>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</si>
  <si>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</si>
  <si>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</si>
  <si>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</si>
  <si>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</si>
  <si>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</si>
  <si>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</si>
  <si>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</si>
  <si>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</si>
  <si>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</si>
  <si>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</si>
  <si>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</si>
  <si>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</si>
  <si>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</si>
  <si>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</si>
  <si>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</si>
  <si>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</si>
  <si>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</si>
  <si>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</si>
  <si>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</si>
  <si>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</si>
  <si>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</si>
  <si>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</si>
  <si>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</si>
  <si>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</si>
  <si>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</si>
  <si>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</si>
  <si>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</si>
  <si>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</si>
  <si>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</si>
  <si>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</si>
  <si>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</si>
  <si>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</si>
  <si>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</si>
  <si>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</si>
  <si>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</si>
  <si>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</si>
  <si>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</si>
  <si>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</si>
  <si>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</si>
  <si>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</si>
  <si>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</si>
  <si>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</si>
  <si>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</si>
  <si>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</si>
  <si>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</si>
  <si>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</si>
  <si>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</si>
  <si>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</si>
  <si>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</si>
  <si>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</si>
  <si>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</si>
  <si>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</si>
  <si>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</si>
  <si>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</si>
  <si>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</si>
  <si>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</si>
  <si>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</si>
  <si>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</si>
  <si>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</si>
  <si>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</si>
  <si>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</si>
  <si>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</si>
  <si>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</si>
  <si>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</si>
  <si>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</si>
  <si>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</si>
  <si>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</si>
  <si>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</si>
  <si>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</si>
  <si>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</si>
  <si>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</si>
  <si>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</si>
  <si>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</si>
  <si>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</si>
  <si>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</si>
  <si>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</si>
  <si>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</si>
  <si>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</si>
  <si>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</si>
  <si>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</si>
  <si>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</si>
  <si>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</si>
  <si>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</si>
  <si>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</si>
  <si>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</si>
  <si>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</si>
  <si>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</si>
  <si>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</si>
  <si>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</si>
  <si>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</si>
  <si>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</si>
  <si>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</si>
  <si>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</si>
  <si>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</si>
  <si>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</si>
  <si>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</si>
  <si>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</si>
  <si>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</si>
  <si>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</si>
  <si>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</si>
  <si>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</si>
  <si>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</si>
  <si>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</si>
  <si>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</si>
  <si>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</si>
  <si>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</si>
  <si>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</si>
  <si>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</si>
  <si>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</si>
  <si>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</si>
  <si>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</si>
  <si>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</si>
  <si>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</si>
  <si>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</si>
  <si>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</si>
  <si>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</si>
  <si>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</si>
  <si>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</si>
  <si>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</si>
  <si>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</si>
  <si>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</si>
  <si>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</si>
  <si>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</si>
  <si>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</si>
  <si>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</si>
  <si>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</si>
  <si>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</si>
  <si>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</si>
  <si>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</si>
  <si>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</si>
  <si>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</si>
  <si>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</si>
  <si>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</si>
  <si>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</si>
  <si>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</si>
  <si>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</si>
  <si>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</si>
  <si>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</si>
  <si>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</si>
  <si>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</si>
  <si>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</si>
  <si>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</si>
  <si>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</si>
  <si>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</si>
  <si>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</si>
  <si>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</si>
  <si>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</si>
  <si>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</si>
  <si>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</si>
  <si>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</si>
  <si>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</si>
  <si>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</si>
  <si>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</si>
  <si>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</si>
  <si>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</si>
  <si>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</si>
  <si>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</si>
  <si>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</si>
  <si>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</si>
  <si>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</si>
  <si>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</si>
  <si>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</si>
  <si>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</si>
  <si>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</si>
  <si>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</si>
  <si>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</si>
  <si>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</si>
  <si>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</si>
  <si>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</si>
  <si>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</si>
  <si>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</si>
  <si>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</si>
  <si>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</si>
  <si>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</si>
  <si>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</si>
  <si>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</si>
  <si>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</si>
  <si>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</si>
  <si>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</si>
  <si>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</si>
  <si>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</si>
  <si>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</si>
  <si>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</si>
  <si>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</si>
  <si>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</si>
  <si>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</si>
  <si>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</si>
  <si>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</si>
  <si>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</si>
  <si>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</si>
  <si>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</si>
  <si>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</si>
  <si>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</si>
  <si>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</si>
  <si>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</si>
  <si>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</si>
  <si>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</si>
  <si>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</si>
  <si>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</si>
  <si>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</si>
  <si>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</si>
  <si>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</si>
  <si>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</si>
  <si>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</si>
  <si>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</si>
  <si>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</si>
  <si>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</si>
  <si>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</si>
  <si>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</si>
  <si>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</si>
  <si>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</si>
  <si>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</si>
  <si>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</si>
  <si>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</si>
  <si>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</si>
  <si>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</si>
  <si>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</si>
  <si>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</si>
  <si>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</si>
  <si>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</si>
  <si>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</si>
  <si>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</si>
  <si>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</si>
  <si>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</si>
  <si>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</si>
  <si>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</si>
  <si>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</si>
  <si>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</si>
  <si>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</si>
  <si>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</si>
  <si>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</si>
  <si>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</si>
  <si>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</si>
  <si>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</si>
  <si>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</si>
  <si>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</si>
  <si>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</si>
  <si>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</si>
  <si>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</si>
  <si>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</si>
  <si>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</si>
  <si>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</si>
  <si>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</si>
  <si>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</si>
  <si>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</si>
  <si>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</si>
  <si>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</si>
  <si>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</si>
  <si>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</si>
  <si>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</si>
  <si>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</si>
  <si>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</si>
  <si>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</si>
  <si>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</si>
  <si>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</si>
  <si>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</si>
  <si>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</si>
  <si>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</si>
  <si>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</si>
  <si>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</si>
  <si>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</si>
  <si>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</si>
  <si>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</si>
  <si>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</si>
  <si>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</si>
  <si>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</si>
  <si>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</si>
  <si>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</si>
  <si>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</si>
  <si>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</si>
  <si>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</si>
  <si>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</si>
  <si>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</si>
  <si>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</si>
  <si>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</si>
  <si>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</si>
  <si>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</si>
  <si>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</si>
  <si>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</si>
  <si>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</si>
  <si>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</si>
  <si>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</si>
  <si>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</si>
  <si>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</si>
  <si>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</si>
  <si>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</si>
  <si>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</si>
  <si>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</si>
  <si>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</si>
  <si>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</si>
  <si>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</si>
  <si>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</si>
  <si>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</si>
  <si>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</si>
  <si>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</si>
  <si>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</si>
  <si>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</si>
  <si>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</si>
  <si>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</si>
  <si>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</si>
  <si>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</si>
  <si>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</si>
  <si>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</si>
  <si>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</si>
  <si>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</si>
  <si>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</si>
  <si>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</si>
  <si>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</si>
  <si>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</si>
  <si>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</si>
  <si>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</si>
  <si>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</si>
  <si>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</si>
  <si>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</si>
  <si>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</si>
  <si>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</si>
  <si>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</si>
  <si>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</si>
  <si>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</si>
  <si>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</si>
  <si>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</si>
  <si>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</si>
  <si>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</si>
  <si>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</si>
  <si>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</si>
  <si>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</si>
  <si>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</si>
  <si>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</si>
  <si>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</si>
  <si>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</si>
  <si>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</si>
  <si>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</si>
  <si>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</si>
  <si>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</si>
  <si>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</si>
  <si>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</si>
  <si>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</si>
  <si>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</si>
  <si>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</si>
  <si>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</si>
  <si>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</si>
  <si>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</si>
  <si>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</si>
  <si>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</si>
  <si>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</si>
  <si>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</si>
  <si>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</si>
  <si>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</si>
  <si>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</si>
  <si>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</si>
  <si>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</si>
  <si>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</si>
  <si>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</si>
  <si>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</si>
  <si>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</si>
  <si>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</si>
  <si>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</si>
  <si>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</si>
  <si>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</si>
  <si>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</si>
  <si>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</si>
  <si>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</si>
  <si>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</si>
  <si>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</si>
  <si>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</si>
  <si>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</si>
  <si>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</si>
  <si>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</si>
  <si>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</si>
  <si>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</si>
  <si>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</si>
  <si>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</si>
  <si>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</si>
  <si>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</si>
  <si>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</si>
  <si>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</si>
  <si>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</si>
  <si>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</si>
  <si>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</si>
  <si>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</si>
  <si>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</si>
  <si>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</si>
  <si>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</si>
  <si>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</si>
  <si>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</si>
  <si>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</si>
  <si>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</si>
  <si>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</si>
  <si>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</si>
  <si>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</si>
  <si>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</si>
  <si>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</si>
  <si>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</si>
  <si>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</si>
  <si>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</si>
  <si>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</si>
  <si>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</si>
  <si>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</si>
  <si>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</si>
  <si>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</si>
  <si>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</si>
  <si>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</si>
  <si>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</si>
  <si>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</si>
  <si>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</si>
  <si>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</si>
  <si>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</si>
  <si>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</si>
  <si>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</si>
  <si>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</si>
  <si>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</si>
  <si>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</si>
  <si>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</si>
  <si>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</si>
  <si>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</si>
  <si>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</si>
  <si>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</si>
  <si>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</si>
  <si>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</si>
  <si>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</si>
  <si>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</si>
  <si>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</si>
  <si>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</si>
  <si>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</si>
  <si>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</si>
  <si>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</si>
  <si>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</si>
  <si>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</si>
  <si>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</si>
  <si>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</si>
  <si>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</si>
  <si>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</si>
  <si>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</si>
  <si>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</si>
  <si>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</si>
  <si>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</si>
  <si>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</si>
  <si>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</si>
  <si>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</si>
  <si>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</si>
  <si>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</si>
  <si>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</si>
  <si>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</si>
  <si>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</si>
  <si>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</si>
  <si>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</si>
  <si>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</si>
  <si>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</si>
  <si>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</si>
  <si>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</si>
  <si>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</si>
  <si>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</si>
  <si>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</si>
  <si>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</si>
  <si>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</si>
  <si>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</si>
  <si>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</si>
  <si>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</si>
  <si>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</si>
  <si>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</si>
  <si>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</si>
  <si>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</si>
  <si>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</si>
  <si>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</si>
  <si>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</si>
  <si>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</si>
  <si>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</si>
  <si>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</si>
  <si>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</si>
  <si>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</si>
  <si>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</si>
  <si>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</si>
  <si>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</si>
  <si>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</si>
  <si>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</si>
  <si>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</si>
  <si>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</si>
  <si>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</si>
  <si>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</si>
  <si>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</si>
  <si>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</si>
  <si>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</si>
  <si>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</si>
  <si>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</si>
  <si>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</si>
  <si>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</si>
  <si>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</si>
  <si>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</si>
  <si>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</si>
  <si>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</si>
  <si>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</si>
  <si>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</si>
  <si>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</si>
  <si>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</si>
  <si>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</si>
  <si>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</si>
  <si>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</si>
  <si>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</si>
  <si>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</si>
  <si>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</si>
  <si>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</si>
  <si>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</si>
  <si>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</si>
  <si>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</si>
  <si>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</si>
  <si>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</si>
  <si>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</si>
  <si>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</si>
  <si>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</si>
  <si>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</si>
  <si>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</si>
  <si>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</si>
  <si>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</si>
  <si>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</si>
  <si>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</si>
  <si>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</si>
  <si>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</si>
  <si>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</si>
  <si>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</si>
  <si>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</si>
  <si>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</si>
  <si>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</si>
  <si>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</si>
  <si>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</si>
  <si>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</si>
  <si>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</si>
  <si>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</si>
  <si>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</si>
  <si>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</si>
  <si>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</si>
  <si>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</si>
  <si>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</si>
  <si>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</si>
  <si>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</si>
  <si>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</si>
  <si>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</si>
  <si>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</si>
  <si>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</si>
  <si>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</si>
  <si>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</si>
  <si>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</si>
  <si>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</si>
  <si>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</si>
  <si>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</si>
  <si>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</si>
  <si>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</si>
  <si>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</si>
  <si>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</si>
  <si>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</si>
  <si>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</si>
  <si>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</si>
  <si>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</si>
  <si>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</si>
  <si>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</si>
  <si>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</si>
  <si>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</si>
  <si>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</si>
  <si>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</si>
  <si>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</si>
  <si>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</si>
  <si>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</si>
  <si>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</si>
  <si>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</si>
  <si>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</si>
  <si>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</si>
  <si>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</si>
  <si>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</si>
  <si>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</si>
  <si>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</si>
  <si>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</si>
  <si>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</si>
  <si>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</si>
  <si>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</si>
  <si>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</si>
  <si>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</si>
  <si>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</si>
  <si>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</si>
  <si>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</si>
  <si>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</si>
  <si>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</si>
  <si>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</si>
  <si>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</si>
  <si>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</si>
  <si>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</si>
  <si>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</si>
  <si>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</si>
  <si>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</si>
  <si>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</si>
  <si>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</si>
  <si>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</si>
  <si>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</si>
  <si>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</si>
  <si>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</si>
  <si>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</si>
  <si>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</si>
  <si>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</si>
  <si>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</si>
  <si>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</si>
  <si>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</si>
  <si>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</si>
  <si>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</si>
  <si>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</si>
  <si>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</si>
  <si>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</si>
  <si>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</si>
  <si>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</si>
  <si>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</si>
  <si>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</si>
  <si>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</si>
  <si>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</si>
  <si>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</si>
  <si>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</si>
  <si>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</si>
  <si>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</si>
  <si>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</si>
  <si>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</si>
  <si>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</si>
  <si>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</si>
  <si>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</si>
  <si>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</si>
  <si>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</si>
  <si>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</si>
  <si>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</si>
  <si>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</si>
  <si>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</si>
  <si>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</si>
  <si>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</si>
  <si>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</si>
  <si>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</si>
  <si>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</si>
  <si>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</si>
  <si>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</si>
  <si>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</si>
  <si>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</si>
  <si>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</si>
  <si>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</si>
  <si>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</si>
  <si>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</si>
  <si>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</si>
  <si>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</si>
  <si>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</si>
  <si>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</si>
  <si>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</si>
  <si>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</si>
  <si>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</si>
  <si>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</si>
  <si>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</si>
  <si>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</si>
  <si>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</si>
  <si>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</si>
  <si>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</si>
  <si>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</si>
  <si>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</si>
  <si>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</si>
  <si>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</si>
  <si>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</si>
  <si>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</si>
  <si>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</si>
  <si>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</si>
  <si>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</si>
  <si>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</si>
  <si>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</si>
  <si>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</si>
  <si>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</si>
  <si>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</si>
  <si>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</si>
  <si>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</si>
  <si>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</si>
  <si>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</si>
  <si>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</si>
  <si>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</si>
  <si>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</si>
  <si>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</si>
  <si>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</si>
  <si>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</si>
  <si>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</si>
  <si>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</si>
  <si>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</si>
  <si>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</si>
  <si>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</si>
  <si>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</si>
  <si>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</si>
  <si>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</si>
  <si>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</si>
  <si>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</si>
  <si>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</si>
  <si>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</si>
  <si>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</si>
  <si>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</si>
  <si>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</si>
  <si>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</si>
  <si>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</si>
  <si>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</si>
  <si>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</si>
  <si>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</si>
  <si>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</si>
  <si>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</si>
  <si>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</si>
  <si>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</si>
  <si>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</si>
  <si>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</si>
  <si>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</si>
  <si>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</si>
  <si>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</si>
  <si>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</si>
  <si>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</si>
  <si>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</si>
  <si>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</si>
  <si>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</si>
  <si>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</si>
  <si>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</si>
  <si>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</si>
  <si>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</si>
  <si>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</si>
  <si>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</si>
  <si>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</si>
  <si>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</si>
  <si>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</si>
  <si>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</si>
  <si>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</si>
  <si>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</si>
  <si>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</si>
  <si>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</si>
  <si>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</si>
  <si>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</si>
  <si>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</si>
  <si>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</si>
  <si>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</si>
  <si>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</si>
  <si>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</si>
  <si>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</si>
  <si>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</si>
  <si>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</si>
  <si>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</si>
  <si>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</si>
  <si>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</si>
  <si>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</si>
  <si>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</si>
  <si>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</si>
  <si>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</si>
  <si>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</si>
  <si>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</si>
  <si>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</si>
  <si>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</si>
  <si>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</si>
  <si>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</si>
  <si>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</si>
  <si>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</si>
  <si>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</si>
  <si>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</si>
  <si>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</si>
  <si>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</si>
  <si>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</si>
  <si>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</si>
  <si>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</si>
  <si>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</si>
  <si>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</si>
  <si>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</si>
  <si>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</si>
  <si>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</si>
  <si>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</si>
  <si>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</si>
  <si>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</si>
  <si>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</si>
  <si>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</si>
  <si>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</si>
  <si>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</si>
  <si>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</si>
  <si>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</si>
  <si>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</si>
  <si>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</si>
  <si>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</si>
  <si>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</si>
  <si>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</si>
  <si>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</si>
  <si>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</si>
  <si>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</si>
  <si>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</si>
  <si>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</si>
  <si>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</si>
  <si>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</si>
  <si>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</si>
  <si>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</si>
  <si>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</si>
  <si>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</si>
  <si>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</si>
  <si>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</si>
  <si>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</si>
  <si>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</si>
  <si>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</si>
  <si>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</si>
  <si>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</si>
  <si>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</si>
  <si>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</si>
  <si>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</si>
  <si>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</si>
  <si>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</si>
  <si>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</si>
  <si>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</si>
  <si>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</si>
  <si>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</si>
  <si>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</si>
  <si>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</si>
  <si>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</si>
  <si>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</si>
  <si>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</si>
  <si>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</si>
  <si>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</si>
  <si>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</si>
  <si>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</si>
  <si>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</si>
  <si>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</si>
  <si>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</si>
  <si>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</si>
  <si>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</si>
  <si>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</si>
  <si>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</si>
  <si>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</si>
  <si>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</si>
  <si>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</si>
  <si>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</si>
  <si>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</si>
  <si>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</si>
  <si>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</si>
  <si>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</si>
  <si>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</si>
  <si>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</si>
  <si>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</si>
  <si>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</si>
  <si>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</si>
  <si>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</si>
  <si>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</si>
  <si>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</si>
  <si>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</si>
  <si>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</si>
  <si>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</si>
  <si>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</si>
  <si>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</si>
  <si>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</si>
  <si>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</si>
  <si>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</si>
  <si>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</si>
  <si>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</si>
  <si>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</si>
  <si>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</si>
  <si>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</si>
  <si>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</si>
  <si>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</si>
  <si>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</si>
  <si>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</si>
  <si>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</si>
  <si>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</si>
  <si>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</si>
  <si>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</si>
  <si>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</si>
  <si>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</si>
  <si>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</si>
  <si>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</si>
  <si>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</si>
  <si>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</si>
  <si>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</si>
  <si>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</si>
  <si>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</si>
  <si>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</si>
  <si>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</si>
  <si>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</si>
  <si>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</si>
  <si>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</si>
  <si>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</si>
  <si>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</si>
  <si>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</si>
  <si>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</si>
  <si>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</si>
  <si>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</si>
  <si>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</si>
  <si>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</si>
  <si>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</si>
  <si>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</si>
  <si>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</si>
  <si>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</si>
  <si>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</si>
  <si>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</si>
  <si>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</si>
  <si>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</si>
  <si>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</si>
  <si>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</si>
  <si>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</si>
  <si>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</si>
  <si>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</si>
  <si>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</si>
  <si>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</si>
  <si>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</si>
  <si>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</si>
  <si>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</si>
  <si>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</si>
  <si>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</si>
  <si>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</si>
  <si>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</si>
  <si>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</si>
  <si>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</si>
  <si>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</si>
  <si>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</si>
  <si>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</si>
  <si>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</si>
  <si>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</si>
  <si>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</si>
  <si>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</si>
  <si>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</si>
  <si>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</si>
  <si>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</si>
  <si>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</si>
  <si>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</si>
  <si>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</si>
  <si>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</si>
  <si>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</si>
  <si>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</si>
  <si>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</si>
  <si>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</si>
  <si>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</si>
  <si>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</si>
  <si>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</si>
  <si>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</si>
  <si>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</si>
  <si>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</si>
  <si>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</si>
  <si>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</si>
  <si>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</si>
  <si>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</si>
  <si>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</si>
  <si>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</si>
  <si>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</si>
  <si>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</si>
  <si>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</si>
  <si>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</si>
  <si>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</si>
  <si>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</si>
  <si>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</si>
  <si>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</si>
  <si>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</si>
  <si>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</si>
  <si>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</si>
  <si>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</si>
  <si>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</si>
  <si>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</si>
  <si>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</si>
  <si>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</si>
  <si>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</si>
  <si>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</si>
  <si>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</si>
  <si>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</si>
  <si>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</si>
  <si>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</si>
  <si>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</si>
  <si>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</si>
  <si>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</si>
  <si>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</si>
  <si>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</si>
  <si>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</si>
  <si>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</si>
  <si>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</si>
  <si>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</si>
  <si>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</si>
  <si>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</si>
  <si>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</si>
  <si>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</si>
  <si>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</si>
  <si>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</si>
  <si>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</si>
  <si>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</si>
  <si>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</si>
  <si>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</si>
  <si>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</si>
  <si>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</si>
  <si>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</si>
  <si>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</si>
  <si>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</si>
  <si>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</si>
  <si>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</si>
  <si>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</si>
  <si>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</si>
  <si>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</si>
  <si>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</si>
  <si>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</si>
  <si>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</si>
  <si>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</si>
  <si>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</si>
  <si>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</si>
  <si>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</si>
  <si>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</si>
  <si>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</si>
  <si>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</si>
  <si>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</si>
  <si>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</si>
  <si>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</si>
  <si>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</si>
  <si>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</si>
  <si>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</si>
  <si>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</si>
  <si>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</si>
  <si>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</si>
  <si>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</si>
  <si>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</si>
  <si>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</si>
  <si>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</si>
  <si>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</si>
  <si>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</si>
  <si>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</si>
  <si>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</si>
  <si>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</si>
  <si>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</si>
  <si>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</si>
  <si>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</si>
  <si>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</si>
  <si>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</si>
  <si>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</si>
  <si>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</si>
  <si>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</si>
  <si>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</si>
  <si>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</si>
  <si>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</si>
  <si>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</si>
  <si>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</si>
  <si>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</si>
  <si>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</si>
  <si>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</si>
  <si>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</si>
  <si>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</si>
  <si>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</si>
  <si>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</si>
  <si>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</si>
  <si>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</si>
  <si>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</si>
  <si>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</si>
  <si>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</si>
  <si>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</si>
  <si>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</si>
  <si>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</si>
  <si>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</si>
  <si>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</si>
  <si>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</si>
  <si>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</si>
  <si>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</si>
  <si>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</si>
  <si>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</si>
  <si>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</si>
  <si>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</si>
  <si>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</si>
  <si>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</si>
  <si>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</si>
  <si>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</si>
  <si>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</si>
  <si>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</si>
  <si>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</si>
  <si>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</si>
  <si>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</si>
  <si>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</si>
  <si>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</si>
  <si>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</si>
  <si>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</si>
  <si>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</si>
  <si>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</si>
  <si>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</si>
  <si>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</si>
  <si>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</si>
  <si>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</si>
  <si>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</si>
  <si>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</si>
  <si>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</si>
  <si>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</si>
  <si>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</si>
  <si>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</si>
  <si>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</si>
  <si>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</si>
  <si>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</si>
  <si>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</si>
  <si>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</si>
  <si>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</si>
  <si>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</si>
  <si>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</si>
  <si>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</si>
  <si>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</si>
  <si>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</si>
  <si>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</si>
  <si>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</si>
  <si>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</si>
  <si>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</si>
  <si>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</si>
  <si>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</si>
  <si>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</si>
  <si>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</si>
  <si>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</si>
  <si>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</si>
  <si>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</si>
  <si>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</si>
  <si>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</si>
  <si>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</si>
  <si>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</si>
  <si>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</si>
  <si>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</si>
  <si>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</si>
  <si>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</si>
  <si>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</si>
  <si>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</si>
  <si>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</si>
  <si>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</si>
  <si>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</si>
  <si>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</si>
  <si>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</si>
  <si>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</si>
  <si>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</si>
  <si>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</si>
  <si>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</si>
  <si>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</si>
  <si>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</si>
  <si>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</si>
  <si>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</si>
  <si>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</si>
  <si>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</si>
  <si>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</si>
  <si>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</si>
  <si>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</si>
  <si>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</si>
  <si>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</si>
  <si>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</si>
  <si>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</si>
  <si>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</si>
  <si>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</si>
  <si>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</si>
  <si>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</si>
  <si>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</si>
  <si>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</si>
  <si>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</si>
  <si>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</si>
  <si>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</si>
  <si>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</si>
  <si>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</si>
  <si>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</si>
  <si>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</si>
  <si>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</si>
  <si>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</si>
  <si>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</si>
  <si>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</si>
  <si>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</si>
  <si>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</si>
  <si>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</si>
  <si>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</si>
  <si>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</si>
  <si>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</si>
  <si>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</si>
  <si>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</si>
  <si>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</si>
  <si>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</si>
  <si>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</si>
  <si>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</si>
  <si>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</si>
  <si>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</si>
  <si>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</si>
  <si>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</si>
  <si>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</si>
  <si>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</si>
  <si>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</si>
  <si>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</si>
  <si>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</si>
  <si>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</si>
  <si>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</si>
  <si>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</si>
  <si>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</si>
  <si>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</si>
  <si>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</si>
  <si>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</si>
  <si>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</si>
  <si>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</si>
  <si>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</si>
  <si>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</si>
  <si>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</si>
  <si>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</si>
  <si>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</si>
  <si>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</si>
  <si>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</si>
  <si>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</si>
  <si>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</si>
  <si>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</si>
  <si>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</si>
  <si>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</si>
  <si>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</si>
  <si>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</si>
  <si>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</si>
  <si>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</si>
  <si>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</si>
  <si>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</si>
  <si>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</si>
  <si>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</si>
  <si>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</si>
  <si>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</si>
  <si>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</si>
  <si>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</si>
  <si>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</si>
  <si>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</si>
  <si>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</si>
  <si>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</si>
  <si>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</si>
  <si>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</si>
  <si>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</si>
  <si>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</si>
  <si>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</si>
  <si>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</si>
  <si>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</si>
  <si>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</si>
  <si>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</si>
  <si>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</si>
  <si>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</si>
  <si>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</si>
  <si>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</si>
  <si>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</si>
  <si>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</si>
  <si>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</si>
  <si>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</si>
  <si>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</si>
  <si>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</si>
  <si>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</si>
  <si>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</si>
  <si>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</si>
  <si>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</si>
  <si>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</si>
  <si>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</si>
  <si>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</si>
  <si>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</si>
  <si>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</si>
  <si>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</si>
  <si>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</si>
  <si>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</si>
  <si>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</si>
  <si>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</si>
  <si>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</si>
  <si>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</si>
  <si>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</si>
  <si>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</si>
  <si>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</si>
  <si>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</si>
  <si>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</si>
  <si>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</si>
  <si>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</si>
  <si>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</si>
  <si>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</si>
  <si>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</si>
  <si>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</si>
  <si>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</si>
  <si>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</si>
  <si>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</si>
  <si>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</si>
  <si>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</si>
  <si>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</si>
  <si>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</si>
  <si>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</si>
  <si>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</si>
  <si>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</si>
  <si>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</si>
  <si>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</si>
  <si>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</si>
  <si>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</si>
  <si>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</si>
  <si>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</si>
  <si>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</si>
  <si>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</si>
  <si>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</si>
  <si>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</si>
  <si>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</si>
  <si>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</si>
  <si>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</si>
  <si>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</si>
  <si>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</si>
  <si>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</si>
  <si>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</si>
  <si>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</si>
  <si>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</si>
  <si>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</si>
  <si>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</si>
  <si>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</si>
  <si>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</si>
  <si>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</si>
  <si>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</si>
  <si>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</si>
  <si>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</si>
  <si>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</si>
  <si>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</si>
  <si>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</si>
  <si>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</si>
  <si>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</si>
  <si>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</si>
  <si>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</si>
  <si>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</si>
  <si>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</si>
  <si>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</si>
  <si>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</si>
  <si>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</si>
  <si>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</si>
  <si>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</si>
  <si>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</si>
  <si>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</si>
  <si>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</si>
  <si>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</si>
  <si>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</si>
  <si>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</si>
  <si>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</si>
  <si>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</si>
  <si>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</si>
  <si>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</si>
  <si>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</si>
  <si>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</si>
  <si>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</si>
  <si>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</si>
  <si>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</si>
  <si>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</si>
  <si>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</si>
  <si>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</si>
  <si>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</si>
  <si>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</si>
  <si>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</si>
  <si>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</si>
  <si>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</si>
  <si>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</si>
  <si>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</si>
  <si>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</si>
  <si>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</si>
  <si>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</si>
  <si>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</si>
  <si>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</si>
  <si>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</si>
  <si>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</si>
  <si>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</si>
  <si>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</si>
  <si>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</si>
  <si>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</si>
  <si>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</si>
  <si>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</si>
  <si>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</si>
  <si>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</si>
  <si>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</si>
  <si>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</si>
  <si>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</si>
  <si>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</si>
  <si>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</si>
  <si>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</si>
  <si>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</si>
  <si>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</si>
  <si>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</si>
  <si>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</si>
  <si>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</si>
  <si>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</si>
  <si>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</si>
  <si>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</si>
  <si>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</si>
  <si>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</si>
  <si>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</si>
  <si>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</si>
  <si>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</si>
  <si>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</si>
  <si>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</si>
  <si>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</si>
  <si>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</si>
  <si>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</si>
  <si>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</si>
  <si>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</si>
  <si>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</si>
  <si>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</si>
  <si>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</si>
  <si>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</si>
  <si>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</si>
  <si>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</si>
  <si>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</si>
  <si>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</si>
  <si>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</si>
  <si>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</si>
  <si>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</si>
  <si>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</si>
  <si>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</si>
  <si>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</si>
  <si>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</si>
  <si>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</si>
  <si>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</si>
  <si>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</si>
  <si>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</si>
  <si>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</si>
  <si>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</si>
  <si>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</si>
  <si>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</si>
  <si>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</si>
  <si>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</si>
  <si>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</si>
  <si>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</si>
  <si>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</si>
  <si>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</si>
  <si>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</si>
  <si>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</si>
  <si>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</si>
  <si>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</si>
  <si>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</si>
  <si>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</si>
  <si>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</si>
  <si>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</si>
  <si>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</si>
  <si>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</si>
  <si>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</si>
  <si>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</si>
  <si>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</si>
  <si>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</si>
  <si>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</si>
  <si>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</si>
  <si>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</si>
  <si>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</si>
  <si>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</si>
  <si>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</si>
  <si>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</si>
  <si>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</si>
  <si>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</si>
  <si>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</si>
  <si>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</si>
  <si>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</si>
  <si>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</si>
  <si>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</si>
  <si>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</si>
  <si>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</si>
  <si>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</si>
  <si>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</si>
  <si>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</si>
  <si>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</si>
  <si>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</si>
  <si>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</si>
  <si>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</si>
  <si>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</si>
  <si>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</si>
  <si>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</si>
  <si>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</si>
  <si>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</si>
  <si>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</si>
  <si>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</si>
  <si>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</si>
  <si>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</si>
  <si>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</si>
  <si>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</si>
  <si>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</si>
  <si>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</si>
  <si>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</si>
  <si>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</si>
  <si>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</si>
  <si>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</si>
  <si>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</si>
  <si>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</si>
  <si>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</si>
  <si>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</si>
  <si>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</si>
  <si>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</si>
  <si>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</si>
  <si>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</si>
  <si>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</si>
  <si>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</si>
  <si>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</si>
  <si>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</si>
  <si>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</si>
  <si>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</si>
  <si>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</si>
  <si>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</si>
  <si>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</si>
  <si>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</si>
  <si>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</si>
  <si>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</si>
  <si>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</si>
  <si>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</si>
  <si>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</si>
  <si>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</si>
  <si>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</si>
  <si>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</si>
  <si>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</si>
  <si>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</si>
  <si>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</si>
  <si>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</si>
  <si>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</si>
  <si>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</si>
  <si>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</si>
  <si>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</si>
  <si>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</si>
  <si>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</si>
  <si>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</si>
  <si>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</si>
  <si>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</si>
  <si>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</si>
  <si>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</si>
  <si>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</si>
  <si>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</si>
  <si>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</si>
  <si>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</si>
  <si>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</si>
  <si>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</si>
  <si>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</si>
  <si>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</si>
  <si>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</si>
  <si>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</si>
  <si>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</si>
  <si>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</si>
  <si>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</si>
  <si>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</si>
  <si>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</si>
  <si>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</si>
  <si>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</si>
  <si>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</si>
  <si>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</si>
  <si>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</si>
  <si>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</si>
  <si>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</si>
  <si>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</si>
  <si>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</si>
  <si>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</si>
  <si>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</si>
  <si>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</si>
  <si>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</si>
  <si>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</si>
  <si>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</si>
  <si>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</si>
  <si>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</si>
  <si>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</si>
  <si>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</si>
  <si>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</si>
  <si>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</si>
  <si>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</si>
  <si>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</si>
  <si>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</si>
  <si>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</si>
  <si>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</si>
  <si>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</si>
  <si>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</si>
  <si>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</si>
  <si>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</si>
  <si>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</si>
  <si>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</si>
  <si>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</si>
  <si>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</si>
  <si>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</si>
  <si>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</si>
  <si>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</si>
  <si>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</si>
  <si>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</si>
  <si>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</si>
  <si>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</si>
  <si>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</si>
  <si>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</si>
  <si>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</si>
  <si>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</si>
  <si>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</si>
  <si>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</si>
  <si>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</si>
  <si>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</si>
  <si>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</si>
  <si>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</si>
  <si>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</si>
  <si>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</si>
  <si>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</si>
  <si>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</si>
  <si>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</si>
  <si>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</si>
  <si>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</si>
  <si>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</si>
  <si>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</si>
  <si>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</si>
  <si>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</si>
  <si>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</si>
  <si>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</si>
  <si>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</si>
  <si>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</si>
  <si>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</si>
  <si>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</si>
  <si>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</si>
  <si>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</si>
  <si>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</si>
  <si>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</si>
  <si>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</si>
  <si>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</si>
  <si>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</si>
  <si>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</si>
  <si>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</si>
  <si>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</si>
  <si>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</si>
  <si>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</si>
  <si>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</si>
  <si>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</si>
  <si>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</si>
  <si>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</si>
  <si>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</si>
  <si>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</si>
  <si>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</si>
  <si>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</si>
  <si>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</si>
  <si>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</si>
  <si>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</si>
  <si>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</si>
  <si>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</si>
  <si>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</si>
  <si>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</si>
  <si>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</si>
  <si>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</si>
  <si>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</si>
  <si>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</si>
  <si>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</si>
  <si>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</si>
  <si>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</si>
  <si>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</si>
  <si>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</si>
  <si>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</si>
  <si>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</si>
  <si>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</si>
  <si>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</si>
  <si>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</si>
  <si>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</si>
  <si>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</si>
  <si>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</si>
  <si>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</si>
  <si>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</si>
  <si>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</si>
  <si>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</si>
  <si>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</si>
  <si>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</si>
  <si>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</si>
  <si>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</si>
  <si>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</si>
  <si>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</si>
  <si>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</si>
  <si>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</si>
  <si>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</si>
  <si>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</si>
  <si>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</si>
  <si>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</si>
  <si>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</si>
  <si>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</si>
  <si>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</si>
  <si>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</si>
  <si>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</si>
  <si>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</si>
  <si>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</si>
  <si>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</si>
  <si>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</si>
  <si>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</si>
  <si>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</si>
  <si>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</si>
  <si>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</si>
  <si>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</si>
  <si>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</si>
  <si>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</si>
  <si>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</si>
  <si>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</si>
  <si>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</si>
  <si>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</si>
  <si>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</si>
  <si>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</si>
  <si>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</si>
  <si>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</si>
  <si>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</si>
  <si>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</si>
  <si>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</si>
  <si>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</si>
  <si>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</si>
  <si>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</si>
  <si>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</si>
  <si>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</si>
  <si>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</si>
  <si>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</si>
  <si>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</si>
  <si>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</si>
  <si>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</si>
  <si>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</si>
  <si>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</si>
  <si>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</si>
  <si>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</si>
  <si>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</si>
  <si>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</si>
  <si>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</si>
  <si>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</si>
  <si>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</si>
  <si>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</si>
  <si>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</si>
  <si>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</si>
  <si>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</si>
  <si>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</si>
  <si>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</si>
  <si>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</si>
  <si>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</si>
  <si>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</si>
  <si>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</si>
  <si>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</si>
  <si>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</si>
  <si>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</si>
  <si>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</si>
  <si>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</si>
  <si>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</si>
  <si>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</si>
  <si>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</si>
  <si>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</si>
  <si>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</si>
  <si>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</si>
  <si>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</si>
  <si>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</si>
  <si>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</si>
  <si>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</si>
  <si>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</si>
  <si>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</si>
  <si>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</si>
  <si>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</si>
  <si>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</si>
  <si>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</si>
  <si>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</si>
  <si>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</si>
  <si>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</si>
  <si>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</si>
  <si>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</si>
  <si>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</si>
  <si>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</si>
  <si>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</si>
  <si>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</si>
  <si>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</si>
  <si>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</si>
  <si>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</si>
  <si>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</si>
  <si>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</si>
  <si>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</si>
  <si>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</si>
  <si>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</si>
  <si>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</si>
  <si>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</si>
  <si>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</si>
  <si>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</si>
  <si>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</si>
  <si>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</si>
  <si>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</si>
  <si>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</si>
  <si>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</si>
  <si>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</si>
  <si>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</si>
  <si>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</si>
  <si>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</si>
  <si>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</si>
  <si>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</si>
  <si>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</si>
  <si>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</si>
  <si>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</si>
  <si>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</si>
  <si>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</si>
  <si>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</si>
  <si>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</si>
  <si>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</si>
  <si>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</si>
  <si>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</si>
  <si>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</si>
  <si>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</si>
  <si>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</si>
  <si>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</si>
  <si>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</si>
  <si>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</si>
  <si>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</si>
  <si>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</si>
  <si>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</si>
  <si>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</si>
  <si>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</si>
  <si>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</si>
  <si>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</si>
  <si>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</si>
  <si>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</si>
  <si>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</si>
  <si>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</si>
  <si>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</si>
  <si>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</si>
  <si>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</si>
  <si>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</si>
  <si>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</si>
  <si>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</si>
  <si>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</si>
  <si>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</si>
  <si>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</si>
  <si>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</si>
  <si>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</si>
  <si>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</si>
  <si>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</si>
  <si>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</si>
  <si>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</si>
  <si>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</si>
  <si>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</si>
  <si>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</si>
  <si>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</si>
  <si>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</si>
  <si>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</si>
  <si>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</si>
  <si>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</si>
  <si>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</si>
  <si>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</si>
  <si>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</si>
  <si>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</si>
  <si>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</si>
  <si>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</si>
  <si>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</si>
  <si>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</si>
  <si>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</si>
  <si>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</si>
  <si>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</si>
  <si>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</si>
  <si>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</si>
  <si>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</si>
  <si>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</si>
  <si>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</si>
  <si>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</si>
  <si>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</si>
  <si>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</si>
  <si>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</si>
  <si>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</si>
  <si>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</si>
  <si>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</si>
  <si>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</si>
  <si>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</si>
  <si>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</si>
  <si>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</si>
  <si>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</si>
  <si>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</si>
  <si>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</si>
  <si>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</si>
  <si>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</si>
  <si>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</si>
  <si>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</si>
  <si>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</si>
  <si>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</si>
  <si>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</si>
  <si>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</si>
  <si>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</si>
  <si>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</si>
  <si>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</si>
  <si>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</si>
  <si>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</si>
  <si>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</si>
  <si>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</si>
  <si>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</si>
  <si>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</si>
  <si>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</si>
  <si>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</si>
  <si>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</si>
  <si>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</si>
  <si>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</si>
  <si>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</si>
  <si>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</si>
  <si>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</si>
  <si>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</si>
  <si>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</si>
  <si>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</si>
  <si>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</si>
  <si>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</si>
  <si>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</si>
  <si>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</si>
  <si>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</si>
  <si>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</si>
  <si>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</si>
  <si>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</si>
  <si>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</si>
  <si>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</si>
  <si>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</si>
  <si>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</si>
  <si>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</si>
  <si>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</si>
  <si>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</si>
  <si>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</si>
  <si>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</si>
  <si>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</si>
  <si>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</si>
  <si>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</si>
  <si>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</si>
  <si>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</si>
  <si>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</si>
  <si>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</si>
  <si>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</si>
  <si>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</si>
  <si>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</si>
  <si>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</si>
  <si>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</si>
  <si>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</si>
  <si>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</si>
  <si>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</si>
  <si>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</si>
  <si>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</si>
  <si>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</si>
  <si>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</si>
  <si>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</si>
  <si>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</si>
  <si>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</si>
  <si>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</si>
  <si>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</si>
  <si>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</si>
  <si>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</si>
  <si>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</si>
  <si>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</si>
  <si>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</si>
  <si>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</si>
  <si>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</si>
  <si>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</si>
  <si>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</si>
  <si>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</si>
  <si>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</si>
  <si>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</si>
  <si>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</si>
  <si>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</si>
  <si>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</si>
  <si>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</si>
  <si>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</si>
  <si>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</si>
  <si>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</si>
  <si>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</si>
  <si>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</si>
  <si>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</si>
  <si>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</si>
  <si>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</si>
  <si>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</si>
  <si>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</si>
  <si>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</si>
  <si>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</si>
  <si>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</si>
  <si>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</si>
  <si>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</si>
  <si>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</si>
  <si>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</si>
  <si>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</si>
  <si>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</si>
  <si>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</si>
  <si>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</si>
  <si>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</si>
  <si>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</si>
  <si>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</si>
  <si>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</si>
  <si>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</si>
  <si>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</si>
  <si>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</si>
  <si>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</si>
  <si>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</si>
  <si>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</si>
  <si>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</si>
  <si>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</si>
  <si>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</si>
  <si>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</si>
  <si>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</si>
  <si>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</si>
  <si>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</si>
  <si>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</si>
  <si>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</si>
  <si>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</si>
  <si>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</si>
  <si>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</si>
  <si>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</si>
  <si>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</si>
  <si>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</si>
  <si>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</si>
  <si>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</si>
  <si>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</si>
  <si>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</si>
  <si>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</si>
  <si>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</si>
  <si>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</si>
  <si>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</si>
  <si>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</si>
  <si>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</si>
  <si>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</si>
  <si>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</si>
  <si>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</si>
  <si>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</si>
  <si>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</si>
  <si>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</si>
  <si>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</si>
  <si>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</si>
  <si>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</si>
  <si>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</si>
  <si>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</si>
  <si>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</si>
  <si>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</si>
  <si>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</si>
  <si>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</si>
  <si>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</si>
  <si>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</si>
  <si>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</si>
  <si>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</si>
  <si>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</si>
  <si>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</si>
  <si>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</si>
  <si>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</si>
  <si>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</si>
  <si>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</si>
  <si>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</si>
  <si>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</si>
  <si>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</si>
  <si>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</si>
  <si>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</si>
  <si>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</si>
  <si>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</si>
  <si>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</si>
  <si>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</si>
  <si>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</si>
  <si>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</si>
  <si>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</si>
  <si>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</si>
  <si>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</si>
  <si>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</si>
  <si>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</si>
  <si>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</si>
  <si>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</si>
  <si>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</si>
  <si>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</si>
  <si>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</si>
  <si>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</si>
  <si>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</si>
  <si>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</si>
  <si>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</si>
  <si>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</si>
  <si>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</si>
  <si>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</si>
  <si>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</si>
  <si>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</si>
  <si>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</si>
  <si>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</si>
  <si>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</si>
  <si>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</si>
  <si>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</si>
  <si>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</si>
  <si>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</si>
  <si>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</si>
  <si>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</si>
  <si>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</si>
  <si>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</si>
  <si>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</si>
  <si>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</si>
  <si>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</si>
  <si>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</si>
  <si>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</si>
  <si>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</si>
  <si>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</si>
  <si>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</si>
  <si>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</si>
  <si>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</si>
  <si>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</si>
  <si>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</si>
  <si>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</si>
  <si>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</si>
  <si>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</si>
  <si>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</si>
  <si>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</si>
  <si>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</si>
  <si>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</si>
  <si>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</si>
  <si>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</si>
  <si>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</si>
  <si>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</si>
  <si>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</si>
  <si>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</si>
  <si>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</si>
  <si>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</si>
  <si>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</si>
  <si>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</si>
  <si>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</si>
  <si>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</si>
  <si>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</si>
  <si>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</si>
  <si>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</si>
  <si>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</si>
  <si>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</si>
  <si>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</si>
  <si>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</si>
  <si>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</si>
  <si>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</si>
  <si>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</si>
  <si>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</si>
  <si>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</si>
  <si>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</si>
  <si>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</si>
  <si>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</si>
  <si>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</si>
  <si>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</si>
  <si>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</si>
  <si>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</si>
  <si>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</si>
  <si>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</si>
  <si>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</si>
  <si>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</si>
  <si>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</si>
  <si>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</si>
  <si>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</si>
  <si>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</si>
  <si>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</si>
  <si>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</si>
  <si>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</si>
  <si>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</si>
  <si>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</si>
  <si>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</si>
  <si>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</si>
  <si>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</si>
  <si>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</si>
  <si>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</si>
  <si>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</si>
  <si>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</si>
  <si>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</si>
  <si>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</si>
  <si>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</si>
  <si>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</si>
  <si>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</si>
  <si>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</si>
  <si>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</si>
  <si>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</si>
  <si>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</si>
  <si>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</si>
  <si>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</si>
  <si>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</si>
  <si>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</si>
  <si>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</si>
  <si>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</si>
  <si>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</si>
  <si>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</si>
  <si>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</si>
  <si>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</si>
  <si>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</si>
  <si>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</si>
  <si>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</si>
  <si>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</si>
  <si>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</si>
  <si>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</si>
  <si>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</si>
  <si>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</si>
  <si>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</si>
  <si>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</si>
  <si>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</si>
  <si>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</si>
  <si>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</si>
  <si>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</si>
  <si>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</si>
  <si>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</si>
  <si>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</si>
  <si>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</si>
  <si>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</si>
  <si>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</si>
  <si>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</si>
  <si>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</si>
  <si>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</si>
  <si>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</si>
  <si>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</si>
  <si>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</si>
  <si>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</si>
  <si>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</si>
  <si>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</si>
  <si>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</si>
  <si>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</si>
  <si>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</si>
  <si>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</si>
  <si>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</si>
  <si>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</si>
  <si>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</si>
  <si>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</si>
  <si>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</si>
  <si>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</si>
  <si>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</si>
  <si>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</si>
  <si>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</si>
  <si>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</si>
  <si>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</si>
  <si>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</si>
  <si>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</si>
  <si>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</si>
  <si>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</si>
  <si>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</si>
  <si>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</si>
  <si>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</si>
  <si>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</si>
  <si>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</si>
  <si>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</si>
  <si>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</si>
  <si>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</si>
  <si>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</si>
  <si>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</si>
  <si>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</si>
  <si>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</si>
  <si>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</si>
  <si>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</si>
  <si>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</si>
  <si>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</si>
  <si>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</si>
  <si>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</si>
  <si>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</si>
  <si>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</si>
  <si>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</si>
  <si>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</si>
  <si>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</si>
  <si>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</si>
  <si>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</si>
  <si>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</si>
  <si>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</si>
  <si>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</si>
  <si>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</si>
  <si>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</si>
  <si>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</si>
  <si>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</si>
  <si>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</si>
  <si>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</si>
  <si>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</si>
  <si>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</si>
  <si>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</si>
  <si>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</si>
  <si>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</si>
  <si>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</si>
  <si>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</si>
  <si>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</si>
  <si>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</si>
  <si>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</si>
  <si>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</si>
  <si>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</si>
  <si>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</si>
  <si>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</si>
  <si>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</si>
  <si>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</si>
  <si>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</si>
  <si>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</si>
  <si>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</si>
  <si>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</si>
  <si>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</si>
  <si>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</si>
  <si>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</si>
  <si>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</si>
  <si>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</si>
  <si>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</si>
  <si>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</si>
  <si>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</si>
  <si>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</si>
  <si>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</si>
  <si>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</si>
  <si>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</si>
  <si>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</si>
  <si>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</si>
  <si>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</si>
  <si>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</si>
  <si>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</si>
  <si>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</si>
  <si>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</si>
  <si>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</si>
  <si>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</si>
  <si>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</si>
  <si>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</si>
  <si>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</si>
  <si>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</si>
  <si>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</si>
  <si>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</si>
  <si>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</si>
  <si>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</si>
  <si>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</si>
  <si>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</si>
  <si>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</si>
  <si>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</si>
  <si>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</si>
  <si>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</si>
  <si>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</si>
  <si>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</si>
  <si>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</si>
  <si>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</si>
  <si>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</si>
  <si>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</si>
  <si>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</si>
  <si>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</si>
  <si>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</si>
  <si>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</si>
  <si>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</si>
  <si>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</si>
  <si>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</si>
  <si>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</si>
  <si>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</si>
  <si>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</si>
  <si>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</si>
  <si>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</si>
  <si>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</si>
  <si>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</si>
  <si>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</si>
  <si>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</si>
  <si>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</si>
  <si>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</si>
  <si>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</si>
  <si>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</si>
  <si>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</si>
  <si>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</si>
  <si>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</si>
  <si>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</si>
  <si>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</si>
  <si>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</si>
  <si>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</si>
  <si>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</si>
  <si>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</si>
  <si>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</si>
  <si>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</si>
  <si>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</si>
  <si>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</si>
  <si>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</si>
  <si>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</si>
  <si>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</si>
  <si>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</si>
  <si>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</si>
  <si>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</si>
  <si>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</si>
  <si>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</si>
  <si>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</si>
  <si>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</si>
  <si>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</si>
  <si>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</si>
  <si>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</si>
  <si>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</si>
  <si>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</si>
  <si>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</si>
  <si>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</si>
  <si>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</si>
  <si>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</si>
  <si>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</si>
  <si>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</si>
  <si>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</si>
  <si>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</si>
  <si>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</si>
  <si>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</si>
  <si>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</si>
  <si>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</si>
  <si>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</si>
  <si>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</si>
  <si>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</si>
  <si>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</si>
  <si>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</si>
  <si>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</si>
  <si>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</si>
  <si>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</si>
  <si>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</si>
  <si>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</si>
  <si>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</si>
  <si>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</si>
  <si>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</si>
  <si>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</si>
  <si>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</si>
  <si>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</si>
  <si>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</si>
  <si>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</si>
  <si>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</si>
  <si>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</si>
  <si>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</si>
  <si>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</si>
  <si>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</si>
  <si>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</si>
  <si>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</si>
  <si>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</si>
  <si>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</si>
  <si>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</si>
  <si>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</si>
  <si>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</si>
  <si>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</si>
  <si>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</si>
  <si>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</si>
  <si>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</si>
  <si>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</si>
  <si>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</si>
  <si>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</si>
  <si>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</si>
  <si>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</si>
  <si>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</si>
  <si>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</si>
  <si>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</si>
  <si>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</si>
  <si>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</si>
  <si>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</si>
  <si>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</si>
  <si>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</si>
  <si>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</si>
  <si>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</si>
  <si>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</si>
  <si>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</si>
  <si>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</si>
  <si>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</si>
  <si>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</si>
  <si>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</si>
  <si>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</si>
  <si>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</si>
  <si>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</si>
  <si>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</si>
  <si>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</si>
  <si>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</si>
  <si>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</si>
  <si>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</si>
  <si>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</si>
  <si>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</si>
  <si>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</si>
  <si>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</si>
  <si>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</si>
  <si>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</si>
  <si>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</si>
  <si>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</si>
  <si>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</si>
  <si>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</si>
  <si>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</si>
  <si>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</si>
  <si>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</si>
  <si>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</si>
  <si>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</si>
  <si>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</si>
  <si>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</si>
  <si>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</si>
  <si>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</si>
  <si>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</si>
  <si>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</si>
  <si>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</si>
  <si>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</si>
  <si>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</si>
  <si>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</si>
  <si>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</si>
  <si>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</si>
  <si>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</si>
  <si>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</si>
  <si>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</si>
  <si>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</si>
  <si>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</si>
  <si>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</si>
  <si>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</si>
  <si>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</si>
  <si>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</si>
  <si>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</si>
  <si>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</si>
  <si>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</si>
  <si>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</si>
  <si>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</si>
  <si>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</si>
  <si>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</si>
  <si>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</si>
  <si>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</si>
  <si>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</si>
  <si>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</si>
  <si>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</si>
  <si>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</si>
  <si>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</si>
  <si>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</si>
  <si>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</si>
  <si>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</si>
  <si>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</si>
  <si>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</si>
  <si>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</si>
  <si>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</si>
  <si>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</si>
  <si>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</si>
  <si>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</si>
  <si>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</si>
  <si>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</si>
  <si>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</si>
  <si>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</si>
  <si>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</si>
  <si>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</si>
  <si>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</si>
  <si>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</si>
  <si>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</si>
  <si>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</si>
  <si>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</si>
  <si>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</si>
  <si>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</si>
  <si>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</si>
  <si>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</si>
  <si>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</si>
  <si>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</si>
  <si>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</si>
  <si>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</si>
  <si>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</si>
  <si>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</si>
  <si>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</si>
  <si>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</si>
  <si>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</si>
  <si>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</si>
  <si>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</si>
  <si>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</si>
  <si>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</si>
  <si>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</si>
  <si>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</si>
  <si>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</si>
  <si>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</si>
  <si>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</si>
  <si>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</si>
  <si>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</si>
  <si>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</si>
  <si>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</si>
  <si>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</si>
  <si>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</si>
  <si>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</si>
  <si>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</si>
  <si>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</si>
  <si>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</si>
  <si>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</si>
  <si>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</si>
  <si>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</si>
  <si>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</si>
  <si>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</si>
  <si>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</si>
  <si>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</si>
  <si>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</si>
  <si>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</si>
  <si>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</si>
  <si>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</si>
  <si>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</si>
  <si>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</si>
  <si>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</si>
  <si>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</si>
  <si>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</si>
  <si>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</si>
  <si>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</si>
  <si>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</si>
  <si>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</si>
  <si>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</si>
  <si>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</si>
  <si>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</si>
  <si>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</si>
  <si>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</si>
  <si>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</si>
  <si>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</si>
  <si>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</si>
  <si>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</si>
  <si>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</si>
  <si>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</si>
  <si>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</si>
  <si>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</si>
  <si>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</si>
  <si>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</si>
  <si>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</si>
  <si>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</si>
  <si>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</si>
  <si>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</si>
  <si>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</si>
  <si>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</si>
  <si>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</si>
  <si>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</si>
  <si>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</si>
  <si>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</si>
  <si>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</si>
  <si>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</si>
  <si>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</si>
  <si>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</si>
  <si>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</si>
  <si>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</si>
  <si>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</si>
  <si>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</si>
  <si>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</si>
  <si>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</si>
  <si>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</si>
  <si>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</si>
  <si>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</si>
  <si>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</si>
  <si>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</si>
  <si>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</si>
  <si>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</si>
  <si>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</si>
  <si>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</si>
  <si>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</si>
  <si>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</si>
  <si>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</si>
  <si>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</si>
  <si>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</si>
  <si>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</si>
  <si>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</si>
  <si>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</si>
  <si>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</si>
  <si>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</si>
  <si>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</si>
  <si>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</si>
  <si>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</si>
  <si>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</si>
  <si>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</si>
  <si>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</si>
  <si>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</si>
  <si>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</si>
  <si>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</si>
  <si>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</si>
  <si>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</si>
  <si>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</si>
  <si>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</si>
  <si>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</si>
  <si>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</si>
  <si>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</si>
  <si>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</si>
  <si>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</si>
  <si>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</si>
  <si>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</si>
  <si>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</si>
  <si>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</si>
  <si>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</si>
  <si>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</si>
  <si>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</si>
  <si>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</si>
  <si>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</si>
  <si>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</si>
  <si>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</si>
  <si>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</si>
  <si>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</si>
  <si>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</si>
  <si>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</si>
  <si>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</si>
  <si>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</si>
  <si>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</si>
  <si>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</si>
  <si>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</si>
  <si>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</si>
  <si>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</si>
  <si>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</si>
  <si>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</si>
  <si>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</si>
  <si>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</si>
  <si>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</si>
  <si>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</si>
  <si>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</si>
  <si>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</si>
  <si>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</si>
  <si>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</si>
  <si>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</si>
  <si>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</si>
  <si>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</si>
  <si>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</si>
  <si>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</si>
  <si>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</si>
  <si>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</si>
  <si>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</si>
  <si>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</si>
  <si>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</si>
  <si>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</si>
  <si>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</si>
  <si>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</si>
  <si>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</si>
  <si>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</si>
  <si>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</si>
  <si>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</si>
  <si>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</si>
  <si>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</si>
  <si>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</si>
  <si>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</si>
  <si>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</si>
  <si>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</si>
  <si>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</si>
  <si>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</si>
  <si>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</si>
  <si>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</si>
  <si>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</si>
  <si>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</si>
  <si>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</si>
  <si>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</si>
  <si>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</si>
  <si>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</si>
  <si>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</si>
  <si>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</si>
  <si>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</si>
  <si>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</si>
  <si>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</si>
  <si>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</si>
  <si>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</si>
  <si>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</si>
  <si>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</si>
  <si>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</si>
  <si>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</si>
  <si>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</si>
  <si>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</si>
  <si>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</si>
  <si>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</si>
  <si>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</si>
  <si>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</si>
  <si>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</si>
  <si>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</si>
  <si>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</si>
  <si>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</si>
  <si>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</si>
  <si>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</si>
  <si>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</si>
  <si>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</si>
  <si>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</si>
  <si>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</si>
  <si>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</si>
  <si>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</si>
  <si>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</si>
  <si>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</si>
  <si>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</si>
  <si>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</si>
  <si>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</si>
  <si>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</si>
  <si>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</si>
  <si>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</si>
  <si>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</si>
  <si>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</si>
  <si>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</si>
  <si>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</si>
  <si>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</si>
  <si>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</si>
  <si>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</si>
  <si>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</si>
  <si>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</si>
  <si>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</si>
  <si>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</si>
  <si>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</si>
  <si>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</si>
  <si>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</si>
  <si>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</si>
  <si>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</si>
  <si>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</si>
  <si>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</si>
  <si>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</si>
  <si>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</si>
  <si>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</si>
  <si>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</si>
  <si>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</si>
  <si>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</si>
  <si>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</si>
  <si>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</si>
  <si>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</si>
  <si>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</si>
  <si>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</si>
  <si>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</si>
  <si>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</si>
  <si>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</si>
  <si>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</si>
  <si>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</si>
  <si>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</si>
  <si>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</si>
  <si>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</si>
  <si>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</si>
  <si>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</si>
  <si>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</si>
  <si>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</si>
  <si>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</si>
  <si>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</si>
  <si>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</si>
  <si>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</si>
  <si>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</si>
  <si>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</si>
  <si>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</si>
  <si>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</si>
  <si>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</si>
  <si>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</si>
  <si>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</si>
  <si>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</si>
  <si>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</si>
  <si>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</si>
  <si>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</si>
  <si>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</si>
  <si>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</si>
  <si>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</si>
  <si>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</si>
  <si>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</si>
  <si>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</si>
  <si>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</si>
  <si>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</si>
  <si>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</si>
  <si>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</si>
  <si>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</si>
  <si>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</si>
  <si>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</si>
  <si>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</si>
  <si>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</si>
  <si>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</si>
  <si>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</si>
  <si>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</si>
  <si>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</si>
  <si>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</si>
  <si>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</si>
  <si>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</si>
  <si>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</si>
  <si>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</si>
  <si>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</si>
  <si>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</si>
  <si>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</si>
  <si>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</si>
  <si>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</si>
  <si>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</si>
  <si>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</si>
  <si>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</si>
  <si>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</si>
  <si>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</si>
  <si>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</si>
  <si>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</si>
  <si>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</si>
  <si>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</si>
  <si>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</si>
  <si>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</si>
  <si>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</si>
  <si>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</si>
  <si>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</si>
  <si>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</si>
  <si>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</si>
  <si>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</si>
  <si>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</si>
  <si>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</si>
  <si>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</si>
  <si>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</si>
  <si>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</si>
  <si>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</si>
  <si>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</si>
  <si>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</si>
  <si>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</si>
  <si>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</si>
  <si>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</si>
  <si>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</si>
  <si>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</si>
  <si>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</si>
  <si>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</si>
  <si>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</si>
  <si>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</si>
  <si>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</si>
  <si>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</si>
  <si>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</si>
  <si>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</si>
  <si>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</si>
  <si>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</si>
  <si>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</si>
  <si>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</si>
  <si>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</si>
  <si>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</si>
  <si>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</si>
  <si>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</si>
  <si>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</si>
  <si>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</si>
  <si>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</si>
  <si>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</si>
  <si>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</si>
  <si>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</si>
  <si>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</si>
  <si>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</si>
  <si>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</si>
  <si>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</si>
  <si>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</si>
  <si>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</si>
  <si>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</si>
  <si>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</si>
  <si>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</si>
  <si>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</si>
  <si>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</si>
  <si>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</si>
  <si>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</si>
  <si>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</si>
  <si>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</si>
  <si>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</si>
  <si>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</si>
  <si>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</si>
  <si>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</si>
  <si>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</si>
  <si>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</si>
  <si>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</si>
  <si>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</si>
  <si>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</si>
  <si>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</si>
  <si>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</si>
  <si>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</si>
  <si>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</si>
  <si>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</si>
  <si>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</si>
  <si>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</si>
  <si>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</si>
  <si>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</si>
  <si>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</si>
  <si>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</si>
  <si>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</si>
  <si>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</si>
  <si>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</si>
  <si>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</si>
  <si>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</si>
  <si>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</si>
  <si>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</si>
  <si>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</si>
  <si>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</si>
  <si>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</si>
  <si>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</si>
  <si>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</si>
  <si>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</si>
  <si>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</si>
  <si>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</si>
  <si>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</si>
  <si>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</si>
  <si>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</si>
  <si>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</si>
  <si>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</si>
  <si>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</si>
  <si>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</si>
  <si>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</si>
  <si>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</si>
  <si>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</si>
  <si>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</si>
  <si>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</si>
  <si>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</si>
  <si>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</si>
  <si>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</si>
  <si>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</si>
  <si>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</si>
  <si>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</si>
  <si>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</si>
  <si>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</si>
  <si>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</si>
  <si>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</si>
  <si>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</si>
  <si>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</si>
  <si>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</si>
  <si>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</si>
  <si>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</si>
  <si>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</si>
  <si>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</si>
  <si>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</si>
  <si>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</si>
  <si>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</si>
  <si>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</si>
  <si>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</si>
  <si>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</si>
  <si>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</si>
  <si>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</si>
  <si>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</si>
  <si>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</si>
  <si>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</si>
  <si>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</si>
  <si>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</si>
  <si>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</si>
  <si>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</si>
  <si>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</si>
  <si>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</si>
  <si>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</si>
  <si>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</si>
  <si>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</si>
  <si>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</si>
  <si>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</si>
  <si>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</si>
  <si>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</si>
  <si>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</si>
  <si>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</si>
  <si>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</si>
  <si>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</si>
  <si>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</si>
  <si>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</si>
  <si>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</si>
  <si>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</si>
  <si>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</si>
  <si>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</si>
  <si>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</si>
  <si>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</si>
  <si>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</si>
  <si>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</si>
  <si>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</si>
  <si>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</si>
  <si>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</si>
  <si>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</si>
  <si>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</si>
  <si>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</si>
  <si>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</si>
  <si>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</si>
  <si>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</si>
  <si>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</si>
  <si>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</si>
  <si>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</si>
  <si>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</si>
  <si>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</si>
  <si>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</si>
  <si>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</si>
  <si>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</si>
  <si>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</si>
  <si>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</si>
  <si>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</si>
  <si>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</si>
  <si>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</si>
  <si>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</si>
  <si>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</si>
  <si>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</si>
  <si>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</si>
  <si>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</si>
  <si>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</si>
  <si>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</si>
  <si>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</si>
  <si>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</si>
  <si>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</si>
  <si>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</si>
  <si>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</si>
  <si>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</si>
  <si>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</si>
  <si>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</si>
  <si>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</si>
  <si>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</si>
  <si>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</si>
  <si>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</si>
  <si>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</si>
  <si>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</si>
  <si>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</si>
  <si>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</si>
  <si>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</si>
  <si>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</si>
  <si>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</si>
  <si>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</si>
  <si>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</si>
  <si>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</si>
  <si>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</si>
  <si>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</si>
  <si>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</si>
  <si>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</si>
  <si>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</si>
  <si>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</si>
  <si>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</si>
  <si>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</si>
  <si>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</si>
  <si>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</si>
  <si>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</si>
  <si>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</si>
  <si>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</si>
  <si>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</si>
  <si>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</si>
  <si>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</si>
  <si>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</si>
  <si>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</si>
  <si>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</si>
  <si>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</si>
  <si>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</si>
  <si>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</si>
  <si>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</si>
  <si>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</si>
  <si>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</si>
  <si>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</si>
  <si>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</si>
  <si>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</si>
  <si>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</si>
  <si>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</si>
  <si>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</si>
  <si>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</si>
  <si>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</si>
  <si>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</si>
  <si>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</si>
  <si>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</si>
  <si>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</si>
  <si>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</si>
  <si>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</si>
  <si>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</si>
  <si>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</si>
  <si>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</si>
  <si>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</si>
  <si>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</si>
  <si>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</si>
  <si>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</si>
  <si>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</si>
  <si>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</si>
  <si>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</si>
  <si>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</si>
  <si>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</si>
  <si>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</si>
  <si>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</si>
  <si>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</si>
  <si>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</si>
  <si>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</si>
  <si>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</si>
  <si>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</si>
  <si>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</si>
  <si>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</si>
  <si>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</si>
  <si>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</si>
  <si>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</si>
  <si>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</si>
  <si>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</si>
  <si>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</si>
  <si>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</si>
  <si>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</si>
  <si>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</si>
  <si>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</si>
  <si>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</si>
  <si>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</si>
  <si>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</si>
  <si>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</si>
  <si>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</si>
  <si>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</si>
  <si>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</si>
  <si>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</si>
  <si>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</si>
  <si>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</si>
  <si>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</si>
  <si>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</si>
  <si>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</si>
  <si>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</si>
  <si>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</si>
  <si>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</si>
  <si>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</si>
  <si>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</si>
  <si>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</si>
  <si>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</si>
  <si>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</si>
  <si>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</si>
  <si>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</si>
  <si>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</si>
  <si>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</si>
  <si>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</si>
  <si>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</si>
  <si>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</si>
  <si>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</si>
  <si>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</si>
  <si>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</si>
  <si>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</si>
  <si>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</si>
  <si>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</si>
  <si>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</si>
  <si>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</si>
  <si>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</si>
  <si>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</si>
  <si>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</si>
  <si>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</si>
  <si>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</si>
  <si>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</si>
  <si>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</si>
  <si>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</si>
  <si>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</si>
  <si>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</si>
  <si>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</si>
  <si>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</si>
  <si>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</si>
  <si>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</si>
  <si>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</si>
  <si>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</si>
  <si>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</si>
  <si>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</si>
  <si>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</si>
  <si>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</si>
  <si>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</si>
  <si>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</si>
  <si>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</si>
  <si>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</si>
  <si>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</si>
  <si>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</si>
  <si>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</si>
  <si>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</si>
  <si>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</si>
  <si>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</si>
  <si>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</si>
  <si>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</si>
  <si>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</si>
  <si>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</si>
  <si>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</si>
  <si>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</si>
  <si>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</si>
  <si>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</si>
  <si>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</si>
  <si>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</si>
  <si>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</si>
  <si>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</si>
  <si>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</si>
  <si>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</si>
  <si>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</si>
  <si>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</si>
  <si>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</si>
  <si>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</si>
  <si>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</si>
  <si>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</si>
  <si>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</si>
  <si>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</si>
  <si>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</si>
  <si>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</si>
  <si>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</si>
  <si>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</si>
  <si>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</si>
  <si>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</si>
  <si>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</si>
  <si>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</si>
  <si>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</si>
  <si>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</si>
  <si>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</si>
  <si>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</si>
  <si>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</si>
  <si>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</si>
  <si>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</si>
  <si>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</si>
  <si>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</si>
  <si>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</si>
  <si>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</si>
  <si>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</si>
  <si>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</si>
  <si>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</si>
  <si>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</si>
  <si>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</si>
  <si>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</si>
  <si>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</si>
  <si>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</si>
  <si>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</si>
  <si>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</si>
  <si>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</si>
  <si>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</si>
  <si>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</si>
  <si>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</si>
  <si>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</si>
  <si>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</si>
  <si>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</si>
  <si>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</si>
  <si>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</si>
  <si>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</si>
  <si>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</si>
  <si>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</si>
  <si>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</si>
  <si>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</si>
  <si>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</si>
  <si>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</si>
  <si>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</si>
  <si>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</si>
  <si>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</si>
  <si>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</si>
  <si>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</si>
  <si>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</si>
  <si>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</si>
  <si>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</si>
  <si>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</si>
  <si>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</si>
  <si>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</si>
  <si>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</si>
  <si>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</si>
  <si>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</si>
  <si>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</si>
  <si>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</si>
  <si>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</si>
  <si>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</si>
  <si>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</si>
  <si>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</si>
  <si>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</si>
  <si>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</si>
  <si>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</si>
  <si>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</si>
  <si>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</si>
  <si>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</si>
  <si>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</si>
  <si>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</si>
  <si>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</si>
  <si>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</si>
  <si>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</si>
  <si>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</si>
  <si>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</si>
  <si>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</si>
  <si>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</si>
  <si>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</si>
  <si>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</si>
  <si>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</si>
  <si>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</si>
  <si>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</si>
  <si>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</si>
  <si>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</si>
  <si>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</si>
  <si>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</si>
  <si>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</si>
  <si>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</si>
  <si>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</si>
  <si>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</si>
  <si>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</si>
  <si>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</si>
  <si>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</si>
  <si>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</si>
  <si>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</si>
  <si>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</si>
  <si>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</si>
  <si>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</si>
  <si>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</si>
  <si>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</si>
  <si>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</si>
  <si>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</si>
  <si>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</si>
  <si>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</si>
  <si>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</si>
  <si>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</si>
  <si>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</si>
  <si>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</si>
  <si>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</si>
  <si>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</si>
  <si>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</si>
  <si>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</si>
  <si>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</si>
  <si>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</si>
  <si>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</si>
  <si>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</si>
  <si>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</si>
  <si>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</si>
  <si>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</si>
  <si>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</si>
  <si>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</si>
  <si>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</si>
  <si>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</si>
  <si>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</si>
  <si>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</si>
  <si>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</si>
  <si>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</si>
  <si>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</si>
  <si>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</si>
  <si>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</si>
  <si>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</si>
  <si>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</si>
  <si>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</si>
  <si>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</si>
  <si>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</si>
  <si>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</si>
  <si>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</si>
  <si>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</si>
  <si>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</si>
  <si>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</si>
  <si>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</si>
  <si>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</si>
  <si>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</si>
  <si>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</si>
  <si>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</si>
  <si>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</si>
  <si>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</si>
  <si>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</si>
  <si>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</si>
  <si>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</si>
  <si>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</si>
  <si>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</si>
  <si>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</si>
  <si>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</si>
  <si>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</si>
  <si>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</si>
  <si>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</si>
  <si>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</si>
  <si>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</si>
  <si>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</si>
  <si>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</si>
  <si>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</si>
  <si>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</si>
  <si>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</si>
  <si>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</si>
  <si>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</si>
  <si>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</si>
  <si>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</si>
  <si>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</si>
  <si>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</si>
  <si>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</si>
  <si>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</si>
  <si>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</si>
  <si>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</si>
  <si>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</si>
  <si>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</si>
  <si>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</si>
  <si>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</si>
  <si>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</si>
  <si>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</si>
  <si>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</si>
  <si>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</si>
  <si>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</si>
  <si>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</si>
  <si>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</si>
  <si>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</si>
  <si>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</si>
  <si>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</si>
  <si>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</si>
  <si>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</si>
  <si>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</si>
  <si>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</si>
  <si>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</si>
  <si>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</si>
  <si>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</si>
  <si>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</si>
  <si>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</si>
  <si>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</si>
  <si>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</si>
  <si>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</si>
  <si>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</si>
  <si>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</si>
  <si>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</si>
  <si>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</si>
  <si>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</si>
  <si>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</si>
  <si>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</si>
  <si>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</si>
  <si>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</si>
  <si>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</si>
  <si>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</si>
  <si>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</si>
  <si>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</si>
  <si>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</si>
  <si>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</si>
  <si>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</si>
  <si>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</si>
  <si>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</si>
  <si>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</si>
  <si>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</si>
  <si>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</si>
  <si>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</si>
  <si>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</si>
  <si>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</si>
  <si>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</si>
  <si>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</si>
  <si>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</si>
  <si>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</si>
  <si>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</si>
  <si>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</si>
  <si>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</si>
  <si>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</si>
  <si>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</si>
  <si>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</si>
  <si>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</si>
  <si>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</si>
  <si>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</si>
  <si>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</si>
  <si>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</si>
  <si>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</si>
  <si>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</si>
  <si>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</si>
  <si>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</si>
  <si>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</si>
  <si>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</si>
  <si>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</si>
  <si>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</si>
  <si>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</si>
  <si>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</si>
  <si>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</si>
  <si>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</si>
  <si>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</si>
  <si>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</si>
  <si>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</si>
  <si>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</si>
  <si>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</si>
  <si>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</si>
  <si>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</si>
  <si>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</si>
  <si>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</si>
  <si>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</si>
  <si>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</si>
  <si>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</si>
  <si>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</si>
  <si>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</si>
  <si>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</si>
  <si>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</si>
  <si>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</si>
  <si>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</si>
  <si>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</si>
  <si>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</si>
  <si>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</si>
  <si>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</si>
  <si>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</si>
  <si>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</si>
  <si>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</si>
  <si>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</si>
  <si>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</si>
  <si>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</si>
  <si>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</si>
  <si>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</si>
  <si>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</si>
  <si>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</si>
  <si>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</si>
  <si>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</si>
  <si>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</si>
  <si>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</si>
  <si>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</si>
  <si>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</si>
  <si>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</si>
  <si>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</si>
  <si>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</si>
  <si>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</si>
  <si>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</si>
  <si>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</si>
  <si>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</si>
  <si>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</si>
  <si>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</si>
  <si>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</si>
  <si>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</si>
  <si>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</si>
  <si>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</si>
  <si>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</si>
  <si>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</si>
  <si>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</si>
  <si>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</si>
  <si>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</si>
  <si>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</si>
  <si>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</si>
  <si>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</si>
  <si>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</si>
  <si>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</si>
  <si>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</si>
  <si>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</si>
  <si>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</si>
  <si>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</si>
  <si>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</si>
  <si>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</si>
  <si>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</si>
  <si>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</si>
  <si>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</si>
  <si>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</si>
  <si>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</si>
  <si>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</si>
  <si>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</si>
  <si>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</si>
  <si>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</si>
  <si>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</si>
  <si>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</si>
  <si>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</si>
  <si>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</si>
  <si>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</si>
  <si>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</si>
  <si>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</si>
  <si>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</si>
  <si>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</si>
  <si>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</si>
  <si>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</si>
  <si>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</si>
  <si>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</si>
  <si>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</si>
  <si>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</si>
  <si>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</si>
  <si>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</si>
  <si>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</si>
  <si>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</si>
  <si>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</si>
  <si>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</si>
  <si>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</si>
  <si>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</si>
  <si>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</si>
  <si>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</si>
  <si>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</si>
  <si>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</si>
  <si>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</si>
  <si>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</si>
  <si>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</si>
  <si>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</si>
  <si>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</si>
  <si>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</si>
  <si>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</si>
  <si>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</si>
  <si>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</si>
  <si>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</si>
  <si>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</si>
  <si>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</si>
  <si>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</si>
  <si>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</si>
  <si>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</si>
  <si>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</si>
  <si>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</si>
  <si>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</si>
  <si>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</si>
  <si>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</si>
  <si>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</si>
  <si>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</si>
  <si>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</si>
  <si>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</si>
  <si>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</si>
  <si>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</si>
  <si>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</si>
  <si>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</si>
  <si>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</si>
  <si>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</si>
  <si>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</si>
  <si>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</si>
  <si>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</si>
  <si>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</si>
  <si>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</si>
  <si>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</si>
  <si>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</si>
  <si>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</si>
  <si>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</si>
  <si>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</si>
  <si>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</si>
  <si>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</si>
  <si>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</si>
  <si>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</si>
  <si>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</si>
  <si>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</si>
  <si>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</si>
  <si>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</si>
  <si>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</si>
  <si>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</si>
  <si>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</si>
  <si>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</si>
  <si>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</si>
  <si>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</si>
  <si>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</si>
  <si>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</si>
  <si>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</si>
  <si>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</si>
  <si>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</si>
  <si>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</si>
  <si>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</si>
  <si>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</si>
  <si>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</si>
  <si>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</si>
  <si>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</si>
  <si>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</si>
  <si>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</si>
  <si>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</si>
  <si>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</si>
  <si>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</si>
  <si>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</si>
  <si>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</si>
  <si>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</si>
  <si>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</si>
  <si>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</si>
  <si>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</si>
  <si>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</si>
  <si>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</si>
  <si>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</si>
  <si>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</si>
  <si>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</si>
  <si>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</si>
  <si>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</si>
  <si>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</si>
  <si>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</si>
  <si>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</si>
  <si>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</si>
  <si>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</si>
  <si>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</si>
  <si>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</si>
  <si>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</si>
  <si>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</si>
  <si>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</si>
  <si>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</si>
  <si>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</si>
  <si>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</si>
  <si>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</si>
  <si>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</si>
  <si>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</si>
  <si>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</si>
  <si>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</si>
  <si>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</si>
  <si>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</si>
  <si>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</si>
  <si>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</si>
  <si>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</si>
  <si>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</si>
  <si>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</si>
  <si>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</si>
  <si>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</si>
  <si>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</si>
  <si>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</si>
  <si>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</si>
  <si>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</si>
  <si>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</si>
  <si>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</si>
  <si>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</si>
  <si>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</si>
  <si>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</si>
  <si>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</si>
  <si>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</si>
  <si>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</si>
  <si>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</si>
  <si>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</si>
  <si>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</si>
  <si>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</si>
  <si>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</si>
  <si>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</si>
  <si>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</si>
  <si>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</si>
  <si>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</si>
  <si>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</si>
  <si>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</si>
  <si>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</si>
  <si>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</si>
  <si>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</si>
  <si>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</si>
  <si>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</si>
  <si>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</si>
  <si>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</si>
  <si>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</si>
  <si>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</si>
  <si>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</si>
  <si>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</si>
  <si>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</si>
  <si>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</si>
  <si>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</si>
  <si>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</si>
  <si>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</si>
  <si>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</si>
  <si>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</si>
  <si>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</si>
  <si>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</si>
  <si>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</si>
  <si>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</si>
  <si>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</si>
  <si>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</si>
  <si>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</si>
  <si>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</si>
  <si>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</si>
  <si>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</si>
  <si>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</si>
  <si>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</si>
  <si>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</si>
  <si>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</si>
  <si>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</si>
  <si>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</si>
  <si>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</si>
  <si>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</si>
  <si>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</si>
  <si>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</si>
  <si>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</si>
  <si>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</si>
  <si>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</si>
  <si>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</si>
  <si>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</si>
  <si>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</si>
  <si>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</si>
  <si>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</si>
  <si>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</si>
  <si>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</si>
  <si>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</si>
  <si>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</si>
  <si>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</si>
  <si>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</si>
  <si>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</si>
  <si>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</si>
  <si>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</si>
  <si>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</si>
  <si>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</si>
  <si>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</si>
  <si>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</si>
  <si>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</si>
  <si>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</si>
  <si>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</si>
  <si>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</si>
  <si>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</si>
  <si>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</si>
  <si>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</si>
  <si>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</si>
  <si>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</si>
  <si>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</si>
  <si>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</si>
  <si>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</si>
  <si>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</si>
  <si>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</si>
  <si>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</si>
  <si>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</si>
  <si>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</si>
  <si>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</si>
  <si>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</si>
  <si>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</si>
  <si>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</si>
  <si>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</si>
  <si>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</si>
  <si>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</si>
  <si>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</si>
  <si>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</si>
  <si>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</si>
  <si>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</si>
  <si>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</si>
  <si>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</si>
  <si>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</si>
  <si>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</si>
  <si>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</si>
  <si>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</si>
  <si>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</si>
  <si>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</si>
  <si>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</si>
  <si>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</si>
  <si>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</si>
  <si>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</si>
  <si>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</si>
  <si>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</si>
  <si>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</si>
  <si>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</si>
  <si>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</si>
  <si>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</si>
  <si>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</si>
  <si>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</si>
  <si>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</si>
  <si>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</si>
  <si>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</si>
  <si>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</si>
  <si>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</si>
  <si>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</si>
  <si>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</si>
  <si>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</si>
  <si>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</si>
  <si>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</si>
  <si>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</si>
  <si>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</si>
  <si>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</si>
  <si>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</si>
  <si>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</si>
  <si>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</si>
  <si>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</si>
  <si>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</si>
  <si>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</si>
  <si>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</si>
  <si>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</si>
  <si>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</si>
  <si>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</si>
  <si>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</si>
  <si>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</si>
  <si>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</si>
  <si>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</si>
  <si>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</si>
  <si>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</si>
  <si>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</si>
  <si>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</si>
  <si>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</si>
  <si>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</si>
  <si>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</si>
  <si>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</si>
  <si>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</si>
  <si>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</si>
  <si>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</si>
  <si>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</si>
  <si>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</si>
  <si>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</si>
  <si>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</si>
  <si>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</si>
  <si>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</si>
  <si>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</si>
  <si>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</si>
  <si>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</si>
  <si>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</si>
  <si>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</si>
  <si>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</si>
  <si>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</si>
  <si>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</si>
  <si>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</si>
  <si>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</si>
  <si>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</si>
  <si>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</si>
  <si>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</si>
  <si>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</si>
  <si>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</si>
  <si>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</si>
  <si>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</si>
  <si>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</si>
  <si>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</si>
  <si>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</si>
  <si>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</si>
  <si>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</si>
  <si>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</si>
  <si>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</si>
  <si>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</si>
  <si>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</si>
  <si>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</si>
  <si>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</si>
  <si>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</si>
  <si>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</si>
  <si>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</si>
  <si>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</si>
  <si>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</si>
  <si>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</si>
  <si>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</si>
  <si>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</si>
  <si>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</si>
  <si>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</si>
  <si>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</si>
  <si>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</si>
  <si>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</si>
  <si>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</si>
  <si>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</si>
  <si>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</si>
  <si>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</si>
  <si>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</si>
  <si>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</si>
  <si>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</si>
  <si>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</si>
  <si>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</si>
  <si>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</si>
  <si>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</si>
  <si>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</si>
  <si>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</si>
  <si>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</si>
  <si>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</si>
  <si>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</si>
  <si>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</si>
  <si>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</si>
  <si>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</si>
  <si>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</si>
  <si>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</si>
  <si>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</si>
  <si>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</si>
  <si>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</si>
  <si>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</si>
  <si>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</si>
  <si>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</si>
  <si>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</si>
  <si>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</si>
  <si>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</si>
  <si>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</si>
  <si>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</si>
  <si>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</si>
  <si>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</si>
  <si>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</si>
  <si>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</si>
  <si>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</si>
  <si>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</si>
  <si>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</si>
  <si>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</si>
  <si>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</si>
  <si>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</si>
  <si>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</si>
  <si>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</si>
  <si>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</si>
  <si>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</si>
  <si>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</si>
  <si>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</si>
  <si>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</si>
  <si>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</si>
  <si>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</si>
  <si>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</si>
  <si>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</si>
  <si>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</si>
  <si>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</si>
  <si>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</si>
  <si>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</si>
  <si>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</si>
  <si>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</si>
  <si>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</si>
  <si>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</si>
  <si>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</si>
  <si>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</si>
  <si>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</si>
  <si>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</si>
  <si>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</si>
  <si>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</si>
  <si>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</si>
  <si>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</si>
  <si>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</si>
  <si>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</si>
  <si>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</si>
  <si>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</si>
  <si>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</si>
  <si>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</si>
  <si>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</si>
  <si>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</si>
  <si>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</si>
  <si>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</si>
  <si>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</si>
  <si>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</si>
  <si>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</si>
  <si>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</si>
  <si>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</si>
  <si>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</si>
  <si>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</si>
  <si>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</si>
  <si>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</si>
  <si>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</si>
  <si>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</si>
  <si>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</si>
  <si>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</si>
  <si>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</si>
  <si>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</si>
  <si>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</si>
  <si>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</si>
  <si>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</si>
  <si>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</si>
  <si>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</si>
  <si>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</si>
  <si>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</si>
  <si>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</si>
  <si>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</si>
  <si>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</si>
  <si>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</si>
  <si>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</si>
  <si>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</si>
  <si>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</si>
  <si>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</si>
  <si>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</si>
  <si>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</si>
  <si>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</si>
  <si>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</si>
  <si>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</si>
  <si>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</si>
  <si>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</si>
  <si>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</si>
  <si>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</si>
  <si>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</si>
  <si>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</si>
  <si>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</si>
  <si>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</si>
  <si>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</si>
  <si>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</si>
  <si>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</si>
  <si>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</si>
  <si>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</si>
  <si>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</si>
  <si>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</si>
  <si>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</si>
  <si>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</si>
  <si>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</si>
  <si>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</si>
  <si>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</si>
  <si>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</si>
  <si>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</si>
  <si>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</si>
  <si>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</si>
  <si>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</si>
  <si>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</si>
  <si>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</si>
  <si>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</si>
  <si>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</si>
  <si>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</si>
  <si>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</si>
  <si>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</si>
  <si>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</si>
  <si>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</si>
  <si>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</si>
  <si>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</si>
  <si>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</si>
  <si>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</si>
  <si>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</si>
  <si>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</si>
  <si>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</si>
  <si>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</si>
  <si>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</si>
  <si>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</si>
  <si>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</si>
  <si>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</si>
  <si>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</si>
  <si>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</si>
  <si>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</si>
  <si>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</si>
  <si>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</si>
  <si>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</si>
  <si>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</si>
  <si>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</si>
  <si>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</si>
  <si>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</si>
  <si>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</si>
  <si>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</si>
  <si>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</si>
  <si>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</si>
  <si>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</si>
  <si>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</si>
  <si>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</si>
  <si>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</si>
  <si>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</si>
  <si>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</si>
  <si>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</si>
  <si>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</si>
  <si>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</si>
  <si>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</si>
  <si>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</si>
  <si>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</si>
  <si>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</si>
  <si>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</si>
  <si>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</si>
  <si>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</si>
  <si>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</si>
  <si>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</si>
  <si>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</si>
  <si>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</si>
  <si>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</si>
  <si>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</si>
  <si>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</si>
  <si>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</si>
  <si>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</si>
  <si>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</si>
  <si>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</si>
  <si>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</si>
  <si>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</si>
  <si>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</si>
  <si>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</si>
  <si>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</si>
  <si>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</si>
  <si>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</si>
  <si>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</si>
  <si>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</si>
  <si>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</si>
  <si>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</si>
  <si>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</si>
  <si>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</si>
  <si>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</si>
  <si>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</si>
  <si>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</si>
  <si>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</si>
  <si>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</si>
  <si>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</si>
  <si>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</si>
  <si>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</si>
  <si>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</si>
  <si>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</si>
  <si>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</si>
  <si>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</si>
  <si>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</si>
  <si>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</si>
  <si>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</si>
  <si>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</si>
  <si>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</si>
  <si>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</si>
  <si>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</si>
  <si>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</si>
  <si>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</si>
  <si>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</si>
  <si>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</si>
  <si>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</si>
  <si>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</si>
  <si>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</si>
  <si>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</si>
  <si>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</si>
  <si>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</si>
  <si>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</si>
  <si>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</si>
  <si>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</si>
  <si>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</si>
  <si>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</si>
  <si>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</si>
  <si>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</si>
  <si>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</si>
  <si>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</si>
  <si>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</si>
  <si>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</si>
  <si>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</si>
  <si>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</si>
  <si>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</si>
  <si>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</si>
  <si>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</si>
  <si>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</si>
  <si>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</si>
  <si>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</si>
  <si>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</si>
  <si>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</si>
  <si>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</si>
  <si>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</si>
  <si>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</si>
  <si>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</si>
  <si>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</si>
  <si>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</si>
  <si>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</si>
  <si>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</si>
  <si>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</si>
  <si>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</si>
  <si>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</si>
  <si>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</si>
  <si>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</si>
  <si>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</si>
  <si>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</si>
  <si>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</si>
  <si>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</si>
  <si>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</si>
  <si>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</si>
  <si>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</si>
  <si>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</si>
  <si>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</si>
  <si>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</si>
  <si>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</si>
  <si>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</si>
  <si>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</si>
  <si>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</si>
  <si>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</si>
  <si>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</si>
  <si>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</si>
  <si>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</si>
  <si>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</si>
  <si>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</si>
  <si>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</si>
  <si>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</si>
  <si>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</si>
  <si>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</si>
  <si>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</si>
  <si>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</si>
  <si>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</si>
  <si>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</si>
  <si>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</si>
  <si>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</si>
  <si>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</si>
  <si>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</si>
  <si>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</si>
  <si>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</si>
  <si>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</si>
  <si>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</si>
  <si>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</si>
  <si>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</si>
  <si>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</si>
  <si>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</si>
  <si>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</si>
  <si>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</si>
  <si>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</si>
  <si>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</si>
  <si>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</si>
  <si>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</si>
  <si>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</si>
  <si>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</si>
  <si>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</si>
  <si>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</si>
  <si>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</si>
  <si>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</si>
  <si>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</si>
  <si>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</si>
  <si>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</si>
  <si>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</si>
  <si>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</si>
  <si>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</si>
  <si>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</si>
  <si>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</si>
  <si>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</si>
  <si>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</si>
  <si>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</si>
  <si>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</si>
  <si>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</si>
  <si>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</si>
  <si>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</si>
  <si>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</si>
  <si>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</si>
  <si>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</si>
  <si>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</si>
  <si>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</si>
  <si>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</si>
  <si>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</si>
  <si>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</si>
  <si>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</si>
  <si>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</si>
  <si>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</si>
  <si>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</si>
  <si>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</si>
  <si>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</si>
  <si>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</si>
  <si>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</si>
  <si>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</si>
  <si>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</si>
  <si>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</si>
  <si>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</si>
  <si>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</si>
  <si>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</si>
  <si>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</si>
  <si>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</si>
  <si>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</si>
  <si>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</si>
  <si>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</si>
  <si>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</si>
  <si>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</si>
  <si>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</si>
  <si>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</si>
  <si>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</si>
  <si>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</si>
  <si>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</si>
  <si>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</si>
  <si>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</si>
  <si>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</si>
  <si>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</si>
  <si>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</si>
  <si>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</si>
  <si>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</si>
  <si>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</si>
  <si>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</si>
  <si>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</si>
  <si>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</si>
  <si>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</si>
  <si>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</si>
  <si>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</si>
  <si>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</si>
  <si>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</si>
  <si>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</si>
  <si>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</si>
  <si>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</si>
  <si>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</si>
  <si>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</si>
  <si>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</si>
  <si>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</si>
  <si>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</si>
  <si>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</si>
  <si>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</si>
  <si>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</si>
  <si>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</si>
  <si>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</si>
  <si>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</si>
  <si>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</si>
  <si>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</si>
  <si>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</si>
  <si>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</si>
  <si>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</si>
  <si>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</si>
  <si>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</si>
  <si>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</si>
  <si>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</si>
  <si>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</si>
  <si>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</si>
  <si>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</si>
  <si>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</si>
  <si>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</si>
  <si>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</si>
  <si>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</si>
  <si>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</si>
  <si>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</si>
  <si>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</si>
  <si>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</si>
  <si>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</si>
  <si>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</si>
  <si>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</si>
  <si>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</si>
  <si>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</si>
  <si>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</si>
  <si>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</si>
  <si>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</si>
  <si>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</si>
  <si>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</si>
  <si>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</si>
  <si>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</si>
  <si>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</si>
  <si>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</si>
  <si>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</si>
  <si>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</si>
  <si>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</si>
  <si>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</si>
  <si>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</si>
  <si>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</si>
  <si>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</si>
  <si>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</si>
  <si>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</si>
  <si>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</si>
  <si>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</si>
  <si>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</si>
  <si>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</si>
  <si>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</si>
  <si>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</si>
  <si>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</si>
  <si>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</si>
  <si>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</si>
  <si>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</si>
  <si>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</si>
  <si>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</si>
  <si>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</si>
  <si>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</si>
  <si>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</si>
  <si>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</si>
  <si>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</si>
  <si>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</si>
  <si>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</si>
  <si>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</si>
  <si>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</si>
  <si>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</si>
  <si>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</si>
  <si>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</si>
  <si>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</si>
  <si>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</si>
  <si>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</si>
  <si>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</si>
  <si>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</si>
  <si>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</si>
  <si>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</si>
  <si>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</si>
  <si>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</si>
  <si>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</si>
  <si>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</si>
  <si>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</si>
  <si>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</si>
  <si>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</si>
  <si>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</si>
  <si>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</si>
  <si>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</si>
  <si>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</si>
  <si>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</si>
  <si>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</si>
  <si>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</si>
  <si>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</si>
  <si>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</si>
  <si>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</si>
  <si>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</si>
  <si>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</si>
  <si>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</si>
  <si>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</si>
  <si>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</si>
  <si>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</si>
  <si>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</si>
  <si>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</si>
  <si>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</si>
  <si>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</si>
  <si>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</si>
  <si>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</si>
  <si>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</si>
  <si>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</si>
  <si>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</si>
  <si>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</si>
  <si>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</si>
  <si>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</si>
  <si>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</si>
  <si>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</si>
  <si>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</si>
  <si>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</si>
  <si>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</si>
  <si>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</si>
  <si>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</si>
  <si>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</si>
  <si>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</si>
  <si>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</si>
  <si>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</si>
  <si>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</si>
  <si>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</si>
  <si>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</si>
  <si>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</si>
  <si>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</si>
  <si>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</si>
  <si>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</si>
  <si>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</si>
  <si>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</si>
  <si>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</si>
  <si>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</si>
  <si>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</si>
  <si>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</si>
  <si>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</si>
  <si>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</si>
  <si>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</si>
  <si>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</si>
  <si>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</si>
  <si>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</si>
  <si>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</si>
  <si>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</si>
  <si>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</si>
  <si>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</si>
  <si>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</si>
  <si>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</si>
  <si>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</si>
  <si>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</si>
  <si>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</si>
  <si>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</si>
  <si>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</si>
  <si>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</si>
  <si>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</si>
  <si>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</si>
  <si>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</si>
  <si>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</si>
  <si>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</si>
  <si>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</si>
  <si>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</si>
  <si>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</si>
  <si>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</si>
  <si>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</si>
  <si>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</si>
  <si>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</si>
  <si>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</si>
  <si>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</si>
  <si>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</si>
  <si>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</si>
  <si>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</si>
  <si>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</si>
  <si>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</si>
  <si>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</si>
  <si>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</si>
  <si>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</si>
  <si>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</si>
  <si>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</si>
  <si>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</si>
  <si>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</si>
  <si>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</si>
  <si>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</si>
  <si>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</si>
  <si>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</si>
  <si>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</si>
  <si>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</si>
  <si>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</si>
  <si>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</si>
  <si>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</si>
  <si>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</si>
  <si>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</si>
  <si>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</si>
  <si>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</si>
  <si>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</si>
  <si>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</si>
  <si>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</si>
  <si>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</si>
  <si>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</si>
  <si>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</si>
  <si>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</si>
  <si>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</si>
  <si>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</si>
  <si>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</si>
  <si>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</si>
  <si>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</si>
  <si>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</si>
  <si>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</si>
  <si>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</si>
  <si>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</si>
  <si>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</si>
  <si>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</si>
  <si>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</si>
  <si>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</si>
  <si>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</si>
  <si>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</si>
  <si>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</si>
  <si>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</si>
  <si>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</si>
  <si>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</si>
  <si>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</si>
  <si>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</si>
  <si>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</si>
  <si>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</si>
  <si>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</si>
  <si>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</si>
  <si>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</si>
  <si>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</si>
  <si>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</si>
  <si>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</si>
  <si>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</si>
  <si>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</si>
  <si>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</si>
  <si>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</si>
  <si>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</si>
  <si>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</si>
  <si>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</si>
  <si>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</si>
  <si>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</si>
  <si>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</si>
  <si>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</si>
  <si>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</si>
  <si>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</si>
  <si>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</si>
  <si>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</si>
  <si>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</si>
  <si>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</si>
  <si>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</si>
  <si>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</si>
  <si>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</si>
  <si>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</si>
  <si>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</si>
  <si>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</si>
  <si>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</si>
  <si>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</si>
  <si>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</si>
  <si>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</si>
  <si>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</si>
  <si>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</si>
  <si>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</si>
  <si>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</si>
  <si>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</si>
  <si>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</si>
  <si>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</si>
  <si>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</si>
  <si>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</si>
  <si>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</si>
  <si>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</si>
  <si>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</si>
  <si>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</si>
  <si>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</si>
  <si>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</si>
  <si>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</si>
  <si>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</si>
  <si>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</si>
  <si>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</si>
  <si>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</si>
  <si>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</si>
  <si>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</si>
  <si>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</si>
  <si>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</si>
  <si>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</si>
  <si>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</si>
  <si>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</si>
  <si>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</si>
  <si>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</si>
  <si>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</si>
  <si>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</si>
  <si>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</si>
  <si>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</si>
  <si>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</si>
  <si>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</si>
  <si>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</si>
  <si>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</si>
  <si>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</si>
  <si>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</si>
  <si>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</si>
  <si>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</si>
  <si>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</si>
  <si>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</si>
  <si>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</si>
  <si>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</si>
  <si>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</si>
  <si>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</si>
  <si>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</si>
  <si>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</si>
  <si>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</si>
  <si>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</si>
  <si>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</si>
  <si>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</si>
  <si>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</si>
  <si>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</si>
  <si>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</si>
  <si>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</si>
  <si>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</si>
  <si>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</si>
  <si>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</si>
  <si>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</si>
  <si>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</si>
  <si>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</si>
  <si>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</si>
  <si>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</si>
  <si>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</si>
  <si>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</si>
  <si>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</si>
  <si>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</si>
  <si>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</si>
  <si>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</si>
  <si>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</si>
  <si>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</si>
  <si>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</si>
  <si>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</si>
  <si>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</si>
  <si>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</si>
  <si>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</si>
  <si>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</si>
  <si>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</si>
  <si>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</si>
  <si>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</si>
  <si>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</si>
  <si>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</si>
  <si>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</si>
  <si>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</si>
  <si>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</si>
  <si>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</si>
  <si>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</si>
  <si>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</si>
  <si>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</si>
  <si>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</si>
  <si>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</si>
  <si>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</si>
  <si>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</si>
  <si>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</si>
  <si>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</si>
  <si>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</si>
  <si>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</si>
  <si>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</si>
  <si>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</si>
  <si>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</si>
  <si>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</si>
  <si>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</si>
  <si>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</si>
  <si>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</si>
  <si>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</si>
  <si>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</si>
  <si>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</si>
  <si>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</si>
  <si>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</si>
  <si>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</si>
  <si>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</si>
  <si>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</si>
  <si>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</si>
  <si>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</si>
  <si>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</si>
  <si>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</si>
  <si>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</si>
  <si>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</si>
  <si>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</si>
  <si>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</si>
  <si>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</si>
  <si>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</si>
  <si>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</si>
  <si>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</si>
  <si>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</si>
  <si>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</si>
  <si>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</si>
  <si>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</si>
  <si>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</si>
  <si>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</si>
  <si>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</si>
  <si>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</si>
  <si>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</si>
  <si>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</si>
  <si>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</si>
  <si>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</si>
  <si>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</si>
  <si>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</si>
  <si>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</si>
  <si>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</si>
  <si>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</si>
  <si>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</si>
  <si>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</si>
  <si>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</si>
  <si>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</si>
  <si>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</si>
  <si>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</si>
  <si>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</si>
  <si>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</si>
  <si>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</si>
  <si>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</si>
  <si>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</si>
  <si>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</si>
  <si>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</si>
  <si>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</si>
  <si>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</si>
  <si>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</si>
  <si>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</si>
  <si>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</si>
  <si>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</si>
  <si>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</si>
  <si>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</si>
  <si>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</si>
  <si>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</si>
  <si>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</si>
  <si>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</si>
  <si>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</si>
  <si>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</si>
  <si>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</si>
  <si>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</si>
  <si>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</si>
  <si>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</si>
  <si>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</si>
  <si>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</si>
  <si>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</si>
  <si>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</si>
  <si>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</si>
  <si>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</si>
  <si>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</si>
  <si>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</si>
  <si>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</si>
  <si>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</si>
  <si>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</si>
  <si>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</si>
  <si>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</si>
  <si>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</si>
  <si>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</si>
  <si>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</si>
  <si>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</si>
  <si>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</si>
  <si>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</si>
  <si>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</si>
  <si>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</si>
  <si>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</si>
  <si>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</si>
  <si>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</si>
  <si>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</si>
  <si>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</si>
  <si>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</si>
  <si>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</si>
  <si>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</si>
  <si>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</si>
  <si>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</si>
  <si>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</si>
  <si>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</si>
  <si>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</si>
  <si>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</si>
  <si>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</si>
  <si>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</si>
  <si>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</si>
  <si>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</si>
  <si>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</si>
  <si>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</si>
  <si>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</si>
  <si>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</si>
  <si>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</si>
  <si>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</si>
  <si>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</si>
  <si>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</si>
  <si>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</si>
  <si>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</si>
  <si>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</si>
  <si>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</si>
  <si>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</si>
  <si>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</si>
  <si>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</si>
  <si>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</si>
  <si>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</si>
  <si>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</si>
  <si>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</si>
  <si>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</si>
  <si>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</si>
  <si>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</si>
  <si>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</si>
  <si>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</si>
  <si>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</si>
  <si>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</si>
  <si>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</si>
  <si>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</si>
  <si>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</si>
  <si>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</si>
  <si>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</si>
  <si>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</si>
  <si>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</si>
  <si>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</si>
  <si>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</si>
  <si>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</si>
  <si>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</si>
  <si>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</si>
  <si>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</si>
  <si>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</si>
  <si>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</si>
  <si>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</si>
  <si>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</si>
  <si>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</si>
  <si>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</si>
  <si>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</si>
  <si>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</si>
  <si>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</si>
  <si>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</si>
  <si>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</si>
  <si>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</si>
  <si>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</si>
  <si>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</si>
  <si>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</si>
  <si>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</si>
  <si>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</si>
  <si>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</si>
  <si>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</si>
  <si>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</si>
  <si>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</si>
  <si>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</si>
  <si>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</si>
  <si>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</si>
  <si>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</si>
  <si>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</si>
  <si>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</si>
  <si>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</si>
  <si>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</si>
  <si>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</si>
  <si>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</si>
  <si>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</si>
  <si>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</si>
  <si>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</si>
  <si>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</si>
  <si>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</si>
  <si>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</si>
  <si>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</si>
  <si>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</si>
  <si>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</si>
  <si>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</si>
  <si>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</si>
  <si>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</si>
  <si>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</si>
  <si>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</si>
  <si>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</si>
  <si>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</si>
  <si>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</si>
  <si>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</si>
  <si>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</si>
  <si>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</si>
  <si>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</si>
  <si>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</si>
  <si>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</si>
  <si>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</si>
  <si>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</si>
  <si>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</si>
  <si>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</si>
  <si>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</si>
  <si>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</si>
  <si>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</si>
  <si>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</si>
  <si>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</si>
  <si>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</si>
  <si>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</si>
  <si>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</si>
  <si>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</si>
  <si>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</si>
  <si>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</si>
  <si>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</si>
  <si>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</si>
  <si>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</si>
  <si>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</si>
  <si>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</si>
  <si>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</si>
  <si>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</si>
  <si>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</si>
  <si>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</si>
  <si>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</si>
  <si>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</si>
  <si>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</si>
  <si>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</si>
  <si>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</si>
  <si>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</si>
  <si>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</si>
  <si>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</si>
  <si>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</si>
  <si>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</si>
  <si>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</si>
  <si>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</si>
  <si>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</si>
  <si>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</si>
  <si>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</si>
  <si>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</si>
  <si>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</si>
  <si>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</si>
  <si>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</si>
  <si>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</si>
  <si>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</si>
  <si>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</si>
  <si>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</si>
  <si>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</si>
  <si>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</si>
  <si>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</si>
  <si>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</si>
  <si>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</si>
  <si>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</si>
  <si>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</si>
  <si>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</si>
  <si>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</si>
  <si>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</si>
  <si>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</si>
  <si>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</si>
  <si>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</si>
  <si>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</si>
  <si>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</si>
  <si>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</si>
  <si>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</si>
  <si>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</si>
  <si>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</si>
  <si>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</si>
  <si>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</si>
  <si>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</si>
  <si>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</si>
  <si>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</si>
  <si>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</si>
  <si>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</si>
  <si>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</si>
  <si>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</si>
  <si>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</si>
  <si>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</si>
  <si>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</si>
  <si>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</si>
  <si>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</si>
  <si>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</si>
  <si>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</si>
  <si>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</si>
  <si>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</si>
  <si>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</si>
  <si>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</si>
  <si>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</si>
  <si>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</si>
  <si>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</si>
  <si>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</si>
  <si>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</si>
  <si>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</si>
  <si>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</si>
  <si>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</si>
  <si>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</si>
  <si>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</si>
  <si>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</si>
  <si>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</si>
  <si>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</si>
  <si>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</si>
  <si>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</si>
  <si>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</si>
  <si>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</si>
  <si>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</si>
  <si>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</si>
  <si>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</si>
  <si>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</si>
  <si>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</si>
  <si>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</si>
  <si>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</si>
  <si>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</si>
  <si>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</si>
  <si>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</si>
  <si>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</si>
  <si>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</si>
  <si>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</si>
  <si>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</si>
  <si>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</si>
  <si>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</si>
  <si>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</si>
  <si>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</si>
  <si>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</si>
  <si>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</si>
  <si>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</si>
  <si>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</si>
  <si>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</si>
  <si>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</si>
  <si>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</si>
  <si>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</si>
  <si>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</si>
  <si>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</si>
  <si>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</si>
  <si>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</si>
  <si>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</si>
  <si>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</si>
  <si>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</si>
  <si>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</si>
  <si>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</si>
  <si>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</si>
  <si>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</si>
  <si>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</si>
  <si>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</si>
  <si>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</si>
  <si>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</si>
  <si>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</si>
  <si>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</si>
  <si>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</si>
  <si>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</si>
  <si>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</si>
  <si>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</si>
  <si>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</si>
  <si>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</si>
  <si>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</si>
  <si>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</si>
  <si>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</si>
  <si>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</si>
  <si>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</si>
  <si>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</si>
  <si>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</si>
  <si>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</si>
  <si>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</si>
  <si>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</si>
  <si>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</si>
  <si>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</si>
  <si>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</si>
  <si>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</si>
  <si>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</si>
  <si>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</si>
  <si>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</si>
  <si>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</si>
  <si>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</si>
  <si>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</si>
  <si>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</si>
  <si>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</si>
  <si>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</si>
  <si>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</si>
  <si>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</si>
  <si>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</si>
  <si>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</si>
  <si>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</si>
  <si>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</si>
  <si>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</si>
  <si>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</si>
  <si>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</si>
  <si>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</si>
  <si>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</si>
  <si>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</si>
  <si>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</si>
  <si>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</si>
  <si>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</si>
  <si>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</si>
  <si>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</si>
  <si>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</si>
  <si>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</si>
  <si>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</si>
  <si>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</si>
  <si>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</si>
  <si>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</si>
  <si>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</si>
  <si>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</si>
  <si>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</si>
  <si>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</si>
  <si>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</si>
  <si>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</si>
  <si>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</si>
  <si>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</si>
  <si>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</si>
  <si>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</si>
  <si>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</si>
  <si>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</si>
  <si>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</si>
  <si>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</si>
  <si>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</si>
  <si>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</si>
  <si>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</si>
  <si>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</si>
  <si>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</si>
  <si>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</si>
  <si>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</si>
  <si>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</si>
  <si>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</si>
  <si>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</si>
  <si>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</si>
  <si>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</si>
  <si>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</si>
  <si>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</si>
  <si>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</si>
  <si>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</si>
  <si>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</si>
  <si>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</si>
  <si>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</si>
  <si>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</si>
  <si>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</si>
  <si>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</si>
  <si>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</si>
  <si>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</si>
  <si>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</si>
  <si>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</si>
  <si>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</si>
  <si>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</si>
  <si>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</si>
  <si>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</si>
  <si>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</si>
  <si>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</si>
  <si>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</si>
  <si>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</si>
  <si>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</si>
  <si>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</si>
  <si>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</si>
  <si>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</si>
  <si>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</si>
  <si>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</si>
  <si>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</si>
  <si>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</si>
  <si>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</si>
  <si>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</si>
  <si>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</si>
  <si>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</si>
  <si>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</si>
  <si>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</si>
  <si>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</si>
  <si>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</si>
  <si>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</si>
  <si>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</si>
  <si>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</si>
  <si>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</si>
  <si>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</si>
  <si>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</si>
  <si>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</si>
  <si>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</si>
  <si>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</si>
  <si>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</si>
  <si>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</si>
  <si>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</si>
  <si>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</si>
  <si>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</si>
  <si>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</si>
  <si>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</si>
  <si>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</si>
  <si>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</si>
  <si>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</si>
  <si>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</si>
  <si>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</si>
  <si>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</si>
  <si>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</si>
  <si>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</si>
  <si>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</si>
  <si>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</si>
  <si>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</si>
  <si>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</si>
  <si>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</si>
  <si>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</si>
  <si>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</si>
  <si>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</si>
  <si>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</si>
  <si>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</si>
  <si>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</si>
  <si>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</si>
  <si>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</si>
  <si>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</si>
  <si>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</si>
  <si>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</si>
  <si>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</si>
  <si>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</si>
  <si>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</si>
  <si>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</si>
  <si>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</si>
  <si>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</si>
  <si>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</si>
  <si>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</si>
  <si>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</si>
  <si>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</si>
  <si>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</si>
  <si>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</si>
  <si>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</si>
  <si>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</si>
  <si>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</si>
  <si>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</si>
  <si>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</si>
  <si>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</si>
  <si>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</si>
  <si>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</si>
  <si>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</si>
  <si>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</si>
  <si>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</si>
  <si>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</si>
  <si>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</si>
  <si>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</si>
  <si>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</si>
  <si>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</si>
  <si>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</si>
  <si>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</si>
  <si>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</si>
  <si>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</si>
  <si>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</si>
  <si>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</si>
  <si>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</si>
  <si>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</si>
  <si>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</si>
  <si>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</si>
  <si>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</si>
  <si>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</si>
  <si>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</si>
  <si>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</si>
  <si>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</si>
  <si>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</si>
  <si>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</si>
  <si>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</si>
  <si>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</si>
  <si>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</si>
  <si>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</si>
  <si>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</si>
  <si>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</si>
  <si>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</si>
  <si>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</si>
  <si>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</si>
  <si>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</si>
  <si>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</si>
  <si>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</si>
  <si>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</si>
  <si>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</si>
  <si>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</si>
  <si>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</si>
  <si>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</si>
  <si>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</si>
  <si>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</si>
  <si>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</si>
  <si>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</si>
  <si>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</si>
  <si>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</si>
  <si>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</si>
  <si>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</si>
  <si>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</si>
  <si>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</si>
  <si>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</si>
  <si>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</si>
  <si>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</si>
  <si>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</si>
  <si>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</si>
  <si>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</si>
  <si>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</si>
  <si>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</si>
  <si>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</si>
  <si>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</si>
  <si>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</si>
  <si>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</si>
  <si>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</si>
  <si>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</si>
  <si>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</si>
  <si>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</si>
  <si>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</si>
  <si>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</si>
  <si>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</si>
  <si>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</si>
  <si>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</si>
  <si>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</si>
  <si>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</si>
  <si>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</si>
  <si>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</si>
  <si>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</si>
  <si>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</si>
  <si>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</si>
  <si>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</si>
  <si>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</si>
  <si>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</si>
  <si>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</si>
  <si>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</si>
  <si>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</si>
  <si>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</si>
  <si>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</si>
  <si>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</si>
  <si>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</si>
  <si>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</si>
  <si>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</si>
  <si>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</si>
  <si>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</si>
  <si>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</si>
  <si>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</si>
  <si>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</si>
  <si>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</si>
  <si>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</si>
  <si>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</si>
  <si>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</si>
  <si>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</si>
  <si>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</si>
  <si>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</si>
  <si>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</si>
  <si>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</si>
  <si>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</si>
  <si>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</si>
  <si>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</si>
  <si>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</si>
  <si>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</si>
  <si>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</si>
  <si>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</si>
  <si>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</si>
  <si>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</si>
  <si>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</si>
  <si>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</si>
  <si>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</si>
  <si>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</si>
  <si>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</si>
  <si>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</si>
  <si>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</si>
  <si>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</si>
  <si>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</si>
  <si>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</si>
  <si>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</si>
  <si>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</si>
  <si>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</si>
  <si>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</si>
  <si>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</si>
  <si>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</si>
  <si>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</si>
  <si>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</si>
  <si>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</si>
  <si>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</si>
  <si>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</si>
  <si>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</si>
  <si>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</si>
  <si>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</si>
  <si>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</si>
  <si>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</si>
  <si>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</si>
  <si>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</si>
  <si>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</si>
  <si>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</si>
  <si>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</si>
  <si>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</si>
  <si>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</si>
  <si>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</si>
  <si>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</si>
  <si>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</si>
  <si>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</si>
  <si>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</si>
  <si>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</si>
  <si>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</si>
  <si>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</si>
  <si>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</si>
  <si>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</si>
  <si>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</si>
  <si>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</si>
  <si>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</si>
  <si>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</si>
  <si>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</si>
  <si>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</si>
  <si>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</si>
  <si>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</si>
  <si>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</si>
  <si>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</si>
  <si>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</si>
  <si>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</si>
  <si>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</si>
  <si>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</si>
  <si>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</si>
  <si>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</si>
  <si>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</si>
  <si>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</si>
  <si>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</si>
  <si>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</si>
  <si>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</si>
  <si>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</si>
  <si>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</si>
  <si>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</si>
  <si>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</si>
  <si>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</si>
  <si>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</si>
  <si>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</si>
  <si>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</si>
  <si>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</si>
  <si>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</si>
  <si>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</si>
  <si>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</si>
  <si>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</si>
  <si>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</si>
  <si>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</si>
  <si>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</si>
  <si>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</si>
  <si>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</si>
  <si>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</si>
  <si>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</si>
  <si>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</si>
  <si>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</si>
  <si>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</si>
  <si>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</si>
  <si>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</si>
  <si>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</si>
  <si>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</si>
  <si>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</si>
  <si>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</si>
  <si>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</si>
  <si>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</si>
  <si>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</si>
  <si>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</si>
  <si>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</si>
  <si>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</si>
  <si>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</si>
  <si>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</si>
  <si>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</si>
  <si>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</si>
  <si>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</si>
  <si>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</si>
  <si>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</si>
  <si>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</si>
  <si>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</si>
  <si>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</si>
  <si>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</si>
  <si>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</si>
  <si>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</si>
  <si>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</si>
  <si>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</si>
  <si>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</si>
  <si>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</si>
  <si>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</si>
  <si>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</si>
  <si>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</si>
  <si>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</si>
  <si>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</si>
  <si>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</si>
  <si>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</si>
  <si>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</si>
  <si>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</si>
  <si>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</si>
  <si>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</si>
  <si>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</si>
  <si>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</si>
  <si>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</si>
  <si>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</si>
  <si>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</si>
  <si>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</si>
  <si>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</si>
  <si>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</si>
  <si>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</si>
  <si>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</si>
  <si>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</si>
  <si>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</si>
  <si>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</si>
  <si>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</si>
  <si>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</si>
  <si>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</si>
  <si>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</si>
  <si>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</si>
  <si>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</si>
  <si>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</si>
  <si>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</si>
  <si>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</si>
  <si>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</si>
  <si>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</si>
  <si>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</si>
  <si>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</si>
  <si>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</si>
  <si>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</si>
  <si>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</si>
  <si>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</si>
  <si>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</si>
  <si>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</si>
  <si>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</si>
  <si>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</si>
  <si>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</si>
  <si>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</si>
  <si>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</si>
  <si>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</si>
  <si>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</si>
  <si>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</si>
  <si>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</si>
  <si>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</si>
  <si>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</si>
  <si>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</si>
  <si>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</si>
  <si>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</si>
  <si>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</si>
  <si>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</si>
  <si>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</si>
  <si>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</si>
  <si>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</si>
  <si>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</si>
  <si>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</si>
  <si>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</si>
  <si>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</si>
  <si>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</si>
  <si>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</si>
  <si>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</si>
  <si>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</si>
  <si>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</si>
  <si>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</si>
  <si>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</si>
  <si>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</si>
  <si>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</si>
  <si>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</si>
  <si>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</si>
  <si>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</si>
  <si>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</si>
  <si>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</si>
  <si>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</si>
  <si>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</si>
  <si>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</si>
  <si>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</si>
  <si>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</si>
  <si>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</si>
  <si>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</si>
  <si>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</si>
  <si>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</si>
  <si>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</si>
  <si>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</si>
  <si>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</si>
  <si>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</si>
  <si>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</si>
  <si>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</si>
  <si>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</si>
  <si>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</si>
  <si>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</si>
  <si>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</si>
  <si>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</si>
  <si>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</si>
  <si>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</si>
  <si>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</si>
  <si>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</si>
  <si>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</si>
  <si>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</si>
  <si>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</si>
  <si>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</si>
  <si>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</si>
  <si>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</si>
  <si>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</si>
  <si>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</si>
  <si>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</si>
  <si>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</si>
  <si>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</si>
  <si>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</si>
  <si>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</si>
  <si>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</si>
  <si>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</si>
  <si>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</si>
  <si>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</si>
  <si>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</si>
  <si>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</si>
  <si>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</si>
  <si>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</si>
  <si>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</si>
  <si>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</si>
  <si>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</si>
  <si>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</si>
  <si>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</si>
  <si>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</si>
  <si>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</si>
  <si>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</si>
  <si>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</si>
  <si>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</si>
  <si>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</si>
  <si>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</si>
  <si>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</si>
  <si>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</si>
  <si>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</si>
  <si>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</si>
  <si>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</si>
  <si>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</si>
  <si>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</si>
  <si>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</si>
  <si>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</si>
  <si>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</si>
  <si>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</si>
  <si>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</si>
  <si>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</si>
  <si>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</si>
  <si>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</si>
  <si>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</si>
  <si>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</si>
  <si>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</si>
  <si>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</si>
  <si>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</si>
  <si>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</si>
  <si>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</si>
  <si>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</si>
  <si>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</si>
  <si>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</si>
  <si>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</si>
  <si>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</si>
  <si>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</si>
  <si>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</si>
  <si>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</si>
  <si>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</si>
  <si>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</si>
  <si>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</si>
  <si>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</si>
  <si>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</si>
  <si>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</si>
  <si>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</si>
  <si>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</si>
  <si>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</si>
  <si>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</si>
  <si>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</si>
  <si>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</si>
  <si>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</si>
  <si>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</si>
  <si>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</si>
  <si>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</si>
  <si>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</si>
  <si>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</si>
  <si>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</si>
  <si>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</si>
  <si>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</si>
  <si>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</si>
  <si>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</si>
  <si>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</si>
  <si>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</si>
  <si>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</si>
  <si>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</si>
  <si>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</si>
  <si>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</si>
  <si>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</si>
  <si>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</si>
  <si>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</si>
  <si>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</si>
  <si>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</si>
  <si>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</si>
  <si>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</si>
  <si>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</si>
  <si>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</si>
  <si>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</si>
  <si>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</si>
  <si>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</si>
  <si>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</si>
  <si>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</si>
  <si>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</si>
  <si>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</si>
  <si>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</si>
  <si>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</si>
  <si>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</si>
  <si>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</si>
  <si>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</si>
  <si>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</si>
  <si>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</si>
  <si>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</si>
  <si>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</si>
  <si>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</si>
  <si>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</si>
  <si>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</si>
  <si>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</si>
  <si>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</si>
  <si>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</si>
  <si>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</si>
  <si>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</si>
  <si>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</si>
  <si>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</si>
  <si>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</si>
  <si>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</si>
  <si>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</si>
  <si>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</si>
  <si>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</si>
  <si>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</si>
  <si>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</si>
  <si>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</si>
  <si>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</si>
  <si>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</si>
  <si>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</si>
  <si>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</si>
  <si>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</si>
  <si>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</si>
  <si>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</si>
  <si>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</si>
  <si>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</si>
  <si>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</si>
  <si>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</si>
  <si>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</si>
  <si>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</si>
  <si>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</si>
  <si>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</si>
  <si>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</si>
  <si>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</si>
  <si>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</si>
  <si>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</si>
  <si>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</si>
  <si>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</si>
  <si>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</si>
  <si>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</si>
  <si>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</si>
  <si>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</si>
  <si>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</si>
  <si>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</si>
  <si>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</si>
  <si>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</si>
  <si>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</si>
  <si>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</si>
  <si>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</si>
  <si>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</si>
  <si>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</si>
  <si>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</si>
  <si>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</si>
  <si>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</si>
  <si>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</si>
  <si>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</si>
  <si>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</si>
  <si>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</si>
  <si>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</si>
  <si>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</si>
  <si>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</si>
  <si>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</si>
  <si>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</si>
  <si>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</si>
  <si>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</si>
  <si>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</si>
  <si>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</si>
  <si>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</si>
  <si>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</si>
  <si>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</si>
  <si>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</si>
  <si>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</si>
  <si>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</si>
  <si>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</si>
  <si>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</si>
  <si>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</si>
  <si>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</si>
  <si>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</si>
  <si>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</si>
  <si>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</si>
  <si>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</si>
  <si>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</si>
  <si>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</si>
  <si>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</si>
  <si>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</si>
  <si>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</si>
  <si>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</si>
  <si>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</si>
  <si>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</si>
  <si>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</si>
  <si>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</si>
  <si>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</si>
  <si>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</si>
  <si>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</si>
  <si>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</si>
  <si>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</si>
  <si>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</si>
  <si>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</si>
  <si>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</si>
  <si>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</si>
  <si>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</si>
  <si>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</si>
  <si>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</si>
  <si>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</si>
  <si>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</si>
  <si>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</si>
  <si>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</si>
  <si>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</si>
  <si>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</si>
  <si>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</si>
  <si>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</si>
  <si>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</si>
  <si>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</si>
  <si>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</si>
  <si>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</si>
  <si>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</si>
  <si>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</si>
  <si>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</si>
  <si>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</si>
  <si>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</si>
  <si>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</si>
  <si>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</si>
  <si>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</si>
  <si>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</si>
  <si>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</si>
  <si>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</si>
  <si>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</si>
  <si>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</si>
  <si>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</si>
  <si>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</si>
  <si>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</si>
  <si>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</si>
  <si>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</si>
  <si>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</si>
  <si>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</si>
  <si>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</si>
  <si>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</si>
  <si>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</si>
  <si>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</si>
  <si>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</si>
  <si>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</si>
  <si>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</si>
  <si>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</si>
  <si>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</si>
  <si>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</si>
  <si>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</si>
  <si>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</si>
  <si>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</si>
  <si>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</si>
  <si>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</si>
  <si>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</si>
  <si>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</si>
  <si>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</si>
  <si>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</si>
  <si>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</si>
  <si>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</si>
  <si>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</si>
  <si>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</si>
  <si>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</si>
  <si>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</si>
  <si>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</si>
  <si>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</si>
  <si>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</si>
  <si>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</si>
  <si>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</si>
  <si>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</si>
  <si>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</si>
  <si>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</si>
  <si>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</si>
  <si>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</si>
  <si>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</si>
  <si>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</si>
  <si>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</si>
  <si>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</si>
  <si>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</si>
  <si>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</si>
  <si>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</si>
  <si>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</si>
  <si>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</si>
  <si>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</si>
  <si>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</si>
  <si>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</si>
  <si>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</si>
  <si>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</si>
  <si>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</si>
  <si>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</si>
  <si>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</si>
  <si>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</si>
  <si>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</si>
  <si>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</si>
  <si>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</si>
  <si>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</si>
  <si>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</si>
  <si>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</si>
  <si>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</si>
  <si>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</si>
  <si>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</si>
  <si>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</si>
  <si>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</si>
  <si>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</si>
  <si>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</si>
  <si>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</si>
  <si>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</si>
  <si>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</si>
  <si>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</si>
  <si>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</si>
  <si>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</si>
  <si>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</si>
  <si>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</si>
  <si>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</si>
  <si>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</si>
  <si>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</si>
  <si>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</si>
  <si>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</si>
  <si>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</si>
  <si>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</si>
  <si>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</si>
  <si>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</si>
  <si>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</si>
  <si>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</si>
  <si>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</si>
  <si>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</si>
  <si>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</si>
  <si>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</si>
  <si>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</si>
  <si>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</si>
  <si>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</si>
  <si>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</si>
  <si>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</si>
  <si>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</si>
  <si>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</si>
  <si>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</si>
  <si>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</si>
  <si>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</si>
  <si>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</si>
  <si>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</si>
  <si>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</si>
  <si>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</si>
  <si>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</si>
  <si>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</si>
  <si>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</si>
  <si>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</si>
  <si>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</si>
  <si>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</si>
  <si>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</si>
  <si>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</si>
  <si>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</si>
  <si>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</si>
  <si>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</si>
  <si>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</si>
  <si>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</si>
  <si>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</si>
  <si>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</si>
  <si>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</si>
  <si>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</si>
  <si>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</si>
  <si>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</si>
  <si>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</si>
  <si>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</si>
  <si>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</si>
  <si>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</si>
  <si>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</si>
  <si>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</si>
  <si>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</si>
  <si>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</si>
  <si>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</si>
  <si>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</si>
  <si>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</si>
  <si>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</si>
  <si>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</si>
  <si>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</si>
  <si>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</si>
  <si>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</si>
  <si>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</si>
  <si>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</si>
  <si>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</si>
  <si>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</si>
  <si>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</si>
  <si>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</si>
  <si>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</si>
  <si>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</si>
  <si>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</si>
  <si>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</si>
  <si>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</si>
  <si>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</si>
  <si>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</si>
  <si>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</si>
  <si>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</si>
  <si>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</si>
  <si>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</si>
  <si>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</si>
  <si>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</si>
  <si>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</si>
  <si>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</si>
  <si>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</si>
  <si>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</si>
  <si>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</si>
  <si>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</si>
  <si>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</si>
  <si>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</si>
  <si>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</si>
  <si>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</si>
  <si>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</si>
  <si>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</si>
  <si>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</si>
  <si>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</si>
  <si>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</si>
  <si>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</si>
  <si>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</si>
  <si>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</si>
  <si>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</si>
  <si>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</si>
  <si>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</si>
  <si>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</si>
  <si>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</si>
  <si>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</si>
  <si>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</si>
  <si>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</si>
  <si>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</si>
  <si>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</si>
  <si>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</si>
  <si>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</si>
  <si>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</si>
  <si>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</si>
  <si>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</si>
  <si>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</si>
  <si>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</si>
  <si>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</si>
  <si>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</si>
  <si>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</si>
  <si>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</si>
  <si>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</si>
  <si>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</si>
  <si>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</si>
  <si>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</si>
  <si>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</si>
  <si>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</si>
  <si>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</si>
  <si>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</si>
  <si>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</si>
  <si>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</si>
  <si>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</si>
  <si>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</si>
  <si>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</si>
  <si>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</si>
  <si>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</si>
  <si>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</si>
  <si>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</si>
  <si>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</si>
  <si>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</si>
  <si>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</si>
  <si>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</si>
  <si>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</si>
  <si>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</si>
  <si>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</si>
  <si>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</si>
  <si>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</si>
  <si>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</si>
  <si>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</si>
  <si>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</si>
  <si>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</si>
  <si>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</si>
  <si>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</si>
  <si>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</si>
  <si>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</si>
  <si>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</si>
  <si>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</si>
  <si>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</si>
  <si>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</si>
  <si>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</si>
  <si>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</si>
  <si>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</si>
  <si>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</si>
  <si>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</si>
  <si>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</si>
  <si>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</si>
  <si>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</si>
  <si>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</si>
  <si>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</si>
  <si>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</si>
  <si>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</si>
  <si>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</si>
  <si>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</si>
  <si>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</si>
  <si>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</si>
  <si>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</si>
  <si>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</si>
  <si>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</si>
  <si>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</si>
  <si>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</si>
  <si>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</si>
  <si>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</si>
  <si>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</si>
  <si>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</si>
  <si>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</si>
  <si>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</si>
  <si>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</si>
  <si>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</si>
  <si>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</si>
  <si>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</si>
  <si>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</si>
  <si>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</si>
  <si>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</si>
  <si>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</si>
  <si>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</si>
  <si>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</si>
  <si>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</si>
  <si>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</si>
  <si>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</si>
  <si>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</si>
  <si>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</si>
  <si>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</si>
  <si>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</si>
  <si>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</si>
  <si>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</si>
  <si>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</si>
  <si>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</si>
  <si>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</si>
  <si>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</si>
  <si>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</si>
  <si>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</si>
  <si>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</si>
  <si>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</si>
  <si>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</si>
  <si>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</si>
  <si>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</si>
  <si>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</si>
  <si>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</si>
  <si>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</si>
  <si>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</si>
  <si>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</si>
  <si>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</si>
  <si>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</si>
  <si>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</si>
  <si>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</si>
  <si>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</si>
  <si>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</si>
  <si>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</si>
  <si>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</si>
  <si>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</si>
  <si>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</si>
  <si>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</si>
  <si>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</si>
  <si>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</si>
  <si>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</si>
  <si>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</si>
  <si>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</si>
  <si>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</si>
  <si>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</si>
  <si>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</si>
  <si>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</si>
  <si>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</si>
  <si>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</si>
  <si>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</si>
  <si>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</si>
  <si>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</si>
  <si>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</si>
  <si>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</si>
  <si>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</si>
  <si>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</si>
  <si>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</si>
  <si>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</si>
  <si>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</si>
  <si>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</si>
  <si>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</si>
  <si>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</si>
  <si>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</si>
  <si>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</si>
  <si>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</si>
  <si>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</si>
  <si>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</si>
  <si>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</si>
  <si>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</si>
  <si>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</si>
  <si>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</si>
  <si>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</si>
  <si>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</si>
  <si>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</si>
  <si>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</si>
  <si>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</si>
  <si>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</si>
  <si>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</si>
  <si>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</si>
  <si>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</si>
  <si>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</si>
  <si>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</si>
  <si>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</si>
  <si>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</si>
  <si>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</si>
  <si>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</si>
  <si>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</si>
  <si>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</si>
  <si>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</si>
  <si>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</si>
  <si>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</si>
  <si>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</si>
  <si>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</si>
  <si>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</si>
  <si>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</si>
  <si>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</si>
  <si>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</si>
  <si>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</si>
  <si>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</si>
  <si>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</si>
  <si>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</si>
  <si>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</si>
  <si>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</si>
  <si>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</si>
  <si>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</si>
  <si>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</si>
  <si>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</si>
  <si>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</si>
  <si>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</si>
  <si>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</si>
  <si>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</si>
  <si>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</si>
  <si>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</si>
  <si>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</si>
  <si>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</si>
  <si>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</si>
  <si>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</si>
  <si>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</si>
  <si>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</si>
  <si>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</si>
  <si>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</si>
  <si>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</si>
  <si>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</si>
  <si>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</si>
  <si>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</si>
  <si>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</si>
  <si>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</si>
  <si>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</si>
  <si>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</si>
  <si>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</si>
  <si>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</si>
  <si>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</si>
  <si>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</si>
  <si>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</si>
  <si>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</si>
  <si>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</si>
  <si>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</si>
  <si>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</si>
  <si>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</si>
  <si>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</si>
  <si>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</si>
  <si>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</si>
  <si>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</si>
  <si>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</si>
  <si>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</si>
  <si>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</si>
  <si>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</si>
  <si>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</si>
  <si>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</si>
  <si>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</si>
  <si>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</si>
  <si>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</si>
  <si>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</si>
  <si>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</si>
  <si>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</si>
  <si>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</si>
  <si>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</si>
  <si>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</si>
  <si>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</si>
  <si>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</si>
  <si>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</si>
  <si>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</si>
  <si>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</si>
  <si>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</si>
  <si>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</si>
  <si>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</si>
  <si>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</si>
  <si>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</si>
  <si>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</si>
  <si>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</si>
  <si>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</si>
  <si>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</si>
  <si>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</si>
  <si>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</si>
  <si>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</si>
  <si>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</si>
  <si>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</si>
  <si>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</si>
  <si>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</si>
  <si>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</si>
  <si>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</si>
  <si>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</si>
  <si>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</si>
  <si>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</si>
  <si>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</si>
  <si>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</si>
  <si>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</si>
  <si>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</si>
  <si>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</si>
  <si>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</si>
  <si>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</si>
  <si>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</si>
  <si>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</si>
  <si>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</si>
  <si>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</si>
  <si>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</si>
  <si>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</si>
  <si>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</si>
  <si>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</si>
  <si>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</si>
  <si>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</si>
  <si>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</si>
  <si>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</si>
  <si>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</si>
  <si>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</si>
  <si>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</si>
  <si>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</si>
  <si>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</si>
  <si>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</si>
  <si>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</si>
  <si>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</si>
  <si>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</si>
  <si>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</si>
  <si>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</si>
  <si>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</si>
  <si>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</si>
  <si>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</si>
  <si>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</si>
  <si>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</si>
  <si>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</si>
  <si>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</si>
  <si>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</si>
  <si>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</si>
  <si>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</si>
  <si>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</si>
  <si>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</si>
  <si>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</si>
  <si>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</si>
  <si>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</si>
  <si>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</si>
  <si>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</si>
  <si>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</si>
  <si>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</si>
  <si>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</si>
  <si>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</si>
  <si>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</si>
  <si>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</si>
  <si>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</si>
  <si>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</si>
  <si>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</si>
  <si>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</si>
  <si>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</si>
  <si>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</si>
  <si>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</si>
  <si>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</si>
  <si>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</si>
  <si>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</si>
  <si>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</si>
  <si>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</si>
  <si>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</si>
  <si>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</si>
  <si>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</si>
  <si>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</si>
  <si>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</si>
  <si>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</si>
  <si>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</si>
  <si>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</si>
  <si>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</si>
  <si>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</si>
  <si>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</si>
  <si>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</si>
  <si>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</si>
  <si>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</si>
  <si>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</si>
  <si>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</si>
  <si>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</si>
  <si>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</si>
  <si>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</si>
  <si>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</si>
  <si>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</si>
  <si>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</si>
  <si>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</si>
  <si>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</si>
  <si>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</si>
  <si>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</si>
  <si>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</si>
  <si>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</si>
  <si>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</si>
  <si>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</si>
  <si>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</si>
  <si>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</si>
  <si>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</si>
  <si>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</si>
  <si>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</si>
  <si>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</si>
  <si>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</si>
  <si>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</si>
  <si>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</si>
  <si>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</si>
  <si>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</si>
  <si>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</si>
  <si>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</si>
  <si>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</si>
  <si>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</si>
  <si>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</si>
  <si>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</si>
  <si>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</si>
  <si>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</si>
  <si>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</si>
  <si>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</si>
  <si>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</si>
  <si>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</si>
  <si>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</si>
  <si>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</si>
  <si>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</si>
  <si>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</si>
  <si>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</si>
  <si>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</si>
  <si>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</si>
  <si>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</si>
  <si>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</si>
  <si>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</si>
  <si>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</si>
  <si>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</si>
  <si>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</si>
  <si>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</si>
  <si>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</si>
  <si>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</si>
  <si>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</si>
  <si>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</si>
  <si>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</si>
  <si>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</si>
  <si>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</si>
  <si>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</si>
  <si>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</si>
  <si>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</si>
  <si>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</si>
  <si>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</si>
  <si>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</si>
  <si>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</si>
  <si>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</si>
  <si>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</si>
  <si>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</si>
  <si>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</si>
  <si>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</si>
  <si>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</si>
  <si>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</si>
  <si>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</si>
  <si>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</si>
  <si>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</si>
  <si>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</si>
  <si>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</si>
  <si>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</si>
  <si>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</si>
  <si>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</si>
  <si>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</si>
  <si>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</si>
  <si>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</si>
  <si>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</si>
  <si>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</si>
  <si>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</si>
  <si>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</si>
  <si>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</si>
  <si>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</si>
  <si>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</si>
  <si>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</si>
  <si>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</si>
  <si>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</si>
  <si>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</si>
  <si>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</si>
  <si>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</si>
  <si>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</si>
  <si>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</si>
  <si>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</si>
  <si>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</si>
  <si>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</si>
  <si>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</si>
  <si>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</si>
  <si>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</si>
  <si>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</si>
  <si>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</si>
  <si>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</si>
  <si>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</si>
  <si>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</si>
  <si>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</si>
  <si>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</si>
  <si>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</si>
  <si>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</si>
  <si>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</si>
  <si>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</si>
  <si>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</si>
  <si>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</si>
  <si>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</si>
  <si>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</si>
  <si>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</si>
  <si>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</si>
  <si>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</si>
  <si>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</si>
  <si>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</si>
  <si>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</si>
  <si>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</si>
  <si>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</si>
  <si>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</si>
  <si>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</si>
  <si>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</si>
  <si>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</si>
  <si>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</si>
  <si>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</si>
  <si>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</si>
  <si>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</si>
  <si>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</si>
  <si>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</si>
  <si>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</si>
  <si>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</si>
  <si>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</si>
  <si>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</si>
  <si>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</si>
  <si>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</si>
  <si>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</si>
  <si>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</si>
  <si>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</si>
  <si>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</si>
  <si>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</si>
  <si>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</si>
  <si>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</si>
  <si>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</si>
  <si>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</si>
  <si>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</si>
  <si>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</si>
  <si>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</si>
  <si>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</si>
  <si>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</si>
  <si>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</si>
  <si>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</si>
  <si>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</si>
  <si>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</si>
  <si>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</si>
  <si>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</si>
  <si>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</si>
  <si>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</si>
  <si>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</si>
  <si>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</si>
  <si>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</si>
  <si>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</si>
  <si>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</si>
  <si>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</si>
  <si>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</si>
  <si>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</si>
  <si>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</si>
  <si>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</si>
  <si>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</si>
  <si>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</si>
  <si>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</si>
  <si>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</si>
  <si>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</si>
  <si>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</si>
  <si>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</si>
  <si>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</si>
  <si>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</si>
  <si>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</si>
  <si>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</si>
  <si>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</si>
  <si>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</si>
  <si>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</si>
  <si>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</si>
  <si>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</si>
  <si>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</si>
  <si>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</si>
  <si>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</si>
  <si>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</si>
  <si>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</si>
  <si>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</si>
  <si>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</si>
  <si>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</si>
  <si>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</si>
  <si>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</si>
  <si>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</si>
  <si>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</si>
  <si>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</si>
  <si>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</si>
  <si>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</si>
  <si>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</si>
  <si>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</si>
  <si>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</si>
  <si>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</si>
  <si>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</si>
  <si>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</si>
  <si>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</si>
  <si>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</si>
  <si>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</si>
  <si>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</si>
  <si>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</si>
  <si>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</si>
  <si>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</si>
  <si>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</si>
  <si>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</si>
  <si>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</si>
  <si>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</si>
  <si>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</si>
  <si>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</si>
  <si>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</si>
  <si>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</si>
  <si>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</si>
  <si>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</si>
  <si>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</si>
  <si>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</si>
  <si>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</si>
  <si>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</si>
  <si>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</si>
  <si>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</si>
  <si>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</si>
  <si>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</si>
  <si>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</si>
  <si>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</si>
  <si>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</si>
  <si>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</si>
  <si>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</si>
  <si>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</si>
  <si>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</si>
  <si>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</si>
  <si>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</si>
  <si>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</si>
  <si>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</si>
  <si>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</si>
  <si>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</si>
  <si>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</si>
  <si>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</si>
  <si>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</si>
  <si>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</si>
  <si>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</si>
  <si>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</si>
  <si>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</si>
  <si>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</si>
  <si>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</si>
  <si>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</si>
  <si>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</si>
  <si>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</si>
  <si>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</si>
  <si>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</si>
  <si>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</si>
  <si>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</si>
  <si>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</si>
  <si>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</si>
  <si>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</si>
  <si>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</si>
  <si>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</si>
  <si>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</si>
  <si>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</si>
  <si>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</si>
  <si>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</si>
  <si>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</si>
  <si>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</si>
  <si>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</si>
  <si>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</si>
  <si>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</si>
  <si>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</si>
  <si>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</si>
  <si>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</si>
  <si>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</si>
  <si>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</si>
  <si>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</si>
  <si>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</si>
  <si>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</si>
  <si>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</si>
  <si>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</si>
  <si>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</si>
  <si>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</si>
  <si>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</si>
  <si>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</si>
  <si>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</si>
  <si>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</si>
  <si>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</si>
  <si>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</si>
  <si>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</si>
  <si>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</si>
  <si>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</si>
  <si>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</si>
  <si>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</si>
  <si>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</si>
  <si>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</si>
  <si>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</si>
  <si>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</si>
  <si>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</si>
  <si>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</si>
  <si>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</si>
  <si>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</si>
  <si>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</si>
  <si>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</si>
  <si>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</si>
  <si>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</si>
  <si>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</si>
  <si>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</si>
  <si>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</si>
  <si>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</si>
  <si>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</si>
  <si>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</si>
  <si>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</si>
  <si>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</si>
  <si>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</si>
  <si>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</si>
  <si>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</si>
  <si>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</si>
  <si>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</si>
  <si>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</si>
  <si>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</si>
  <si>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</si>
  <si>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</si>
  <si>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</si>
  <si>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</si>
  <si>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</si>
  <si>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</si>
  <si>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</si>
  <si>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</si>
  <si>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</si>
  <si>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</si>
  <si>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</si>
  <si>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</si>
  <si>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</si>
  <si>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</si>
  <si>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</si>
  <si>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</si>
  <si>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</si>
  <si>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</si>
  <si>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</si>
  <si>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</si>
  <si>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</si>
  <si>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</si>
  <si>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</si>
  <si>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</si>
  <si>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</si>
  <si>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</si>
  <si>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</si>
  <si>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</si>
  <si>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</si>
  <si>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</si>
  <si>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</si>
  <si>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</si>
  <si>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</si>
  <si>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</si>
  <si>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</si>
  <si>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</si>
  <si>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</si>
  <si>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</si>
  <si>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</si>
  <si>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</si>
  <si>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</si>
  <si>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</si>
  <si>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</si>
  <si>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</si>
  <si>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</si>
  <si>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</si>
  <si>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</si>
  <si>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</si>
  <si>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</si>
  <si>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</si>
  <si>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</si>
  <si>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</si>
  <si>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</si>
  <si>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</si>
  <si>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</si>
  <si>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</si>
  <si>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</si>
  <si>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</si>
  <si>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</si>
  <si>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</si>
  <si>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</si>
  <si>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</si>
  <si>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</si>
  <si>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</si>
  <si>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</si>
  <si>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</si>
  <si>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</si>
  <si>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</si>
  <si>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</si>
  <si>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</si>
  <si>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</si>
  <si>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</si>
  <si>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</si>
  <si>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</si>
  <si>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</si>
  <si>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</si>
  <si>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</si>
  <si>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</si>
  <si>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</si>
  <si>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</si>
  <si>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</si>
  <si>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</si>
  <si>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</si>
  <si>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</si>
  <si>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</si>
  <si>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</si>
  <si>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</si>
  <si>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</si>
  <si>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</si>
  <si>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</si>
  <si>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</si>
  <si>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</si>
  <si>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</si>
  <si>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</si>
  <si>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</si>
  <si>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</si>
  <si>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</si>
  <si>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</si>
  <si>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</si>
  <si>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</si>
  <si>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</si>
  <si>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</si>
  <si>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</si>
  <si>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</si>
  <si>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</si>
  <si>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</si>
  <si>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</si>
  <si>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</si>
  <si>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</si>
  <si>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</si>
  <si>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</si>
  <si>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</si>
  <si>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</si>
  <si>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</si>
  <si>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</si>
  <si>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</si>
  <si>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</si>
  <si>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</si>
  <si>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</si>
  <si>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</si>
  <si>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</si>
  <si>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</si>
  <si>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</si>
  <si>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</si>
  <si>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</si>
  <si>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</si>
  <si>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</si>
  <si>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</si>
  <si>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</si>
  <si>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</si>
  <si>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</si>
  <si>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</si>
  <si>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</si>
  <si>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</si>
  <si>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</si>
  <si>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</si>
  <si>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</si>
  <si>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</si>
  <si>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</si>
  <si>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</si>
  <si>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</si>
  <si>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</si>
  <si>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</si>
  <si>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</si>
  <si>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</si>
  <si>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</si>
  <si>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</si>
  <si>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</si>
  <si>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</si>
  <si>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</si>
  <si>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</si>
  <si>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</si>
  <si>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</si>
  <si>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</si>
  <si>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</si>
  <si>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</si>
  <si>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</si>
  <si>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</si>
  <si>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</si>
  <si>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</si>
  <si>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</si>
  <si>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</si>
  <si>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</si>
  <si>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</si>
  <si>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</si>
  <si>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</si>
  <si>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</si>
  <si>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</si>
  <si>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</si>
  <si>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</si>
  <si>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</si>
  <si>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</si>
  <si>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</si>
  <si>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</si>
  <si>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</si>
  <si>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</si>
  <si>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</si>
  <si>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</si>
  <si>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</si>
  <si>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</si>
  <si>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</si>
  <si>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</si>
  <si>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</si>
  <si>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</si>
  <si>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</si>
  <si>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</si>
  <si>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</si>
  <si>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</si>
  <si>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</si>
  <si>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</si>
  <si>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</si>
  <si>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</si>
  <si>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</si>
  <si>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</si>
  <si>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</si>
  <si>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</si>
  <si>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</si>
  <si>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</si>
  <si>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</si>
  <si>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</si>
  <si>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</si>
  <si>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</si>
  <si>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</si>
  <si>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</si>
  <si>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</si>
  <si>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</si>
  <si>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</si>
  <si>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</si>
  <si>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</si>
  <si>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</si>
  <si>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</si>
  <si>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</si>
  <si>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</si>
  <si>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</si>
  <si>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</si>
  <si>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</si>
  <si>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</si>
  <si>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</si>
  <si>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</si>
  <si>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</si>
  <si>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</si>
  <si>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</si>
  <si>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</si>
  <si>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</si>
  <si>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</si>
  <si>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</si>
  <si>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</si>
  <si>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</si>
  <si>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</si>
  <si>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</si>
  <si>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</si>
  <si>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</si>
  <si>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</si>
  <si>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</si>
  <si>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</si>
  <si>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</si>
  <si>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</si>
  <si>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</si>
  <si>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</si>
  <si>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</si>
  <si>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</si>
  <si>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</si>
  <si>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</si>
  <si>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</si>
  <si>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</si>
  <si>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</si>
  <si>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</si>
  <si>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</si>
  <si>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</si>
  <si>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</si>
  <si>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</si>
  <si>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</si>
  <si>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</si>
  <si>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</si>
  <si>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</si>
  <si>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</si>
  <si>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</si>
  <si>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</si>
  <si>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</si>
  <si>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</si>
  <si>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</si>
  <si>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</si>
  <si>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</si>
  <si>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</si>
  <si>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</si>
  <si>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</si>
  <si>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</si>
  <si>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</si>
  <si>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</si>
  <si>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</si>
  <si>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</si>
  <si>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</si>
  <si>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</si>
  <si>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</si>
  <si>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</si>
  <si>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</si>
  <si>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</si>
  <si>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</si>
  <si>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</si>
  <si>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</si>
  <si>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</si>
  <si>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</si>
  <si>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</si>
  <si>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</si>
  <si>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</si>
  <si>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</si>
  <si>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</si>
  <si>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</si>
  <si>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</si>
  <si>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</si>
  <si>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</si>
  <si>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</si>
  <si>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</si>
  <si>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</si>
  <si>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</si>
  <si>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</si>
  <si>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</si>
  <si>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</si>
  <si>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</si>
  <si>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</si>
  <si>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</si>
  <si>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</si>
  <si>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</si>
  <si>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</si>
  <si>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</si>
  <si>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</si>
  <si>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</si>
  <si>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</si>
  <si>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</si>
  <si>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</si>
  <si>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</si>
  <si>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</si>
  <si>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</si>
  <si>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</si>
  <si>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</si>
  <si>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</si>
  <si>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</si>
  <si>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</si>
  <si>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</si>
  <si>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</si>
  <si>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</si>
  <si>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</si>
  <si>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</si>
  <si>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</si>
  <si>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</si>
  <si>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</si>
  <si>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</si>
  <si>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</si>
  <si>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</si>
  <si>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</si>
  <si>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</si>
  <si>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</si>
  <si>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</si>
  <si>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</si>
  <si>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</si>
  <si>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</si>
  <si>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</si>
  <si>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</si>
  <si>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</si>
  <si>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</si>
  <si>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</si>
  <si>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</si>
  <si>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</si>
  <si>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</si>
  <si>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</si>
  <si>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</si>
  <si>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</si>
  <si>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</si>
  <si>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</si>
  <si>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</si>
  <si>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</si>
  <si>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</si>
  <si>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</si>
  <si>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</si>
  <si>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</si>
  <si>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</si>
  <si>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</si>
  <si>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</si>
  <si>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</si>
  <si>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</si>
  <si>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</si>
  <si>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</si>
  <si>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</si>
  <si>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</si>
  <si>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</si>
  <si>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</si>
  <si>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</si>
  <si>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</si>
  <si>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</si>
  <si>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</si>
  <si>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</si>
  <si>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</si>
  <si>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</si>
  <si>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</si>
  <si>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</si>
  <si>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</si>
  <si>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</si>
  <si>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</si>
  <si>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</si>
  <si>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</si>
  <si>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</si>
  <si>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</si>
  <si>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</si>
  <si>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</si>
  <si>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</si>
  <si>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</si>
  <si>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</si>
  <si>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</si>
  <si>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</si>
  <si>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</si>
  <si>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</si>
  <si>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</si>
  <si>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</si>
  <si>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</si>
  <si>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</si>
  <si>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</si>
  <si>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</si>
  <si>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</si>
  <si>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</si>
  <si>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</si>
  <si>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</si>
  <si>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</si>
  <si>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</si>
  <si>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</si>
  <si>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</si>
  <si>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</si>
  <si>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</si>
  <si>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</si>
  <si>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</si>
  <si>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</si>
  <si>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</si>
  <si>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</si>
  <si>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</si>
  <si>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</si>
  <si>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</si>
  <si>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</si>
  <si>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</si>
  <si>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</si>
  <si>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</si>
  <si>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</si>
  <si>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</si>
  <si>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</si>
  <si>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</si>
  <si>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</si>
  <si>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</si>
  <si>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</si>
  <si>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</si>
  <si>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</si>
  <si>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</si>
  <si>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</si>
  <si>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</si>
  <si>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</si>
  <si>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</si>
  <si>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</si>
  <si>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</si>
  <si>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</si>
  <si>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</si>
  <si>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</si>
  <si>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</si>
  <si>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</si>
  <si>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</si>
  <si>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</si>
  <si>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</si>
  <si>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</si>
  <si>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</si>
  <si>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</si>
  <si>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</si>
  <si>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</si>
  <si>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</si>
  <si>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</si>
  <si>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</si>
  <si>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</si>
  <si>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</si>
  <si>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</si>
  <si>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</si>
  <si>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</si>
  <si>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</si>
  <si>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</si>
  <si>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</si>
  <si>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</si>
  <si>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</si>
  <si>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</si>
  <si>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</si>
  <si>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</si>
  <si>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</si>
  <si>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</si>
  <si>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</si>
  <si>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</si>
  <si>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</si>
  <si>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</si>
  <si>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</si>
  <si>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</si>
  <si>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</si>
  <si>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</si>
  <si>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</si>
  <si>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</si>
  <si>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</si>
  <si>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</si>
  <si>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</si>
  <si>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</si>
  <si>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</si>
  <si>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</si>
  <si>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</si>
  <si>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</si>
  <si>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</si>
  <si>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</si>
  <si>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</si>
  <si>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</si>
  <si>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</si>
  <si>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</si>
  <si>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</si>
  <si>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</si>
  <si>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</si>
  <si>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</si>
  <si>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</si>
  <si>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</si>
  <si>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</si>
  <si>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</si>
  <si>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</si>
  <si>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</si>
  <si>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</si>
  <si>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</si>
  <si>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</si>
  <si>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</si>
  <si>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</si>
  <si>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</si>
  <si>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</si>
  <si>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</si>
  <si>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</si>
  <si>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</si>
  <si>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</si>
  <si>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</si>
  <si>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</si>
  <si>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</si>
  <si>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</si>
  <si>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</si>
  <si>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</si>
  <si>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</si>
  <si>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</si>
  <si>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</si>
  <si>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</si>
  <si>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</si>
  <si>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</si>
  <si>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</si>
  <si>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</si>
  <si>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</si>
  <si>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</si>
  <si>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</si>
  <si>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</si>
  <si>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</si>
  <si>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</si>
  <si>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</si>
  <si>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</si>
  <si>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</si>
  <si>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</si>
  <si>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</si>
  <si>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</si>
  <si>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</si>
  <si>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</si>
  <si>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</si>
  <si>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</si>
  <si>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</si>
  <si>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</si>
  <si>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</si>
  <si>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</si>
  <si>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</si>
  <si>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</si>
  <si>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</si>
  <si>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</si>
  <si>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</si>
  <si>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</si>
  <si>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</si>
  <si>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</si>
  <si>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</si>
  <si>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</si>
  <si>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</si>
  <si>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</si>
  <si>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</si>
  <si>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</si>
  <si>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</si>
  <si>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</si>
  <si>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</si>
  <si>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</si>
  <si>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</si>
  <si>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</si>
  <si>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</si>
  <si>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</si>
  <si>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</si>
  <si>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</si>
  <si>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</si>
  <si>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</si>
  <si>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</si>
  <si>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</si>
  <si>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</si>
  <si>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</si>
  <si>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</si>
  <si>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</si>
  <si>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</si>
  <si>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</si>
  <si>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</si>
  <si>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</si>
  <si>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</si>
  <si>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</si>
  <si>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</si>
  <si>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</si>
  <si>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</si>
  <si>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</si>
  <si>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</si>
  <si>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</si>
  <si>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</si>
  <si>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</si>
  <si>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</si>
  <si>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</si>
  <si>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</si>
  <si>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</si>
  <si>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</si>
  <si>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</si>
  <si>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</si>
  <si>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</si>
  <si>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</si>
  <si>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</si>
  <si>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</si>
  <si>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</si>
  <si>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</si>
  <si>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</si>
  <si>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</si>
  <si>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</si>
  <si>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</si>
  <si>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</si>
  <si>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</si>
  <si>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</si>
  <si>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</si>
  <si>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</si>
  <si>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</si>
  <si>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</si>
  <si>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</si>
  <si>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</si>
  <si>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</si>
  <si>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</si>
  <si>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</si>
  <si>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</si>
  <si>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</si>
  <si>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</si>
  <si>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</si>
  <si>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</si>
  <si>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</si>
  <si>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</si>
  <si>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</si>
  <si>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</si>
  <si>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</si>
  <si>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</si>
  <si>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</si>
  <si>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</si>
  <si>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</si>
  <si>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</si>
  <si>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</si>
  <si>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</si>
  <si>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</si>
  <si>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</si>
  <si>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</si>
  <si>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</si>
  <si>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</si>
  <si>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</si>
  <si>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</si>
  <si>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</si>
  <si>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</si>
  <si>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</si>
  <si>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</si>
  <si>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</si>
  <si>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</si>
  <si>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</si>
  <si>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</si>
  <si>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</si>
  <si>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</si>
  <si>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</si>
  <si>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</si>
  <si>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</si>
  <si>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</si>
  <si>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</si>
  <si>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</si>
  <si>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</si>
  <si>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</si>
  <si>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</si>
  <si>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</si>
  <si>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</si>
  <si>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</si>
  <si>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</si>
  <si>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</si>
  <si>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</si>
  <si>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</si>
  <si>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</si>
  <si>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</si>
  <si>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</si>
  <si>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</si>
  <si>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</si>
  <si>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</si>
  <si>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</si>
  <si>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</si>
  <si>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</si>
  <si>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</si>
  <si>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</si>
  <si>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</si>
  <si>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</si>
  <si>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</si>
  <si>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</si>
  <si>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</si>
  <si>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</si>
  <si>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</si>
  <si>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</si>
  <si>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</si>
  <si>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</si>
  <si>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</si>
  <si>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</si>
  <si>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</si>
  <si>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</si>
  <si>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</si>
  <si>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</si>
  <si>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</si>
  <si>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</si>
  <si>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</si>
  <si>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</si>
  <si>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</si>
  <si>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</si>
  <si>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</si>
  <si>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</si>
  <si>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</si>
  <si>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</si>
  <si>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</si>
  <si>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</si>
  <si>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</si>
  <si>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</si>
  <si>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</si>
  <si>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</si>
  <si>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</si>
  <si>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</si>
  <si>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</si>
  <si>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</si>
  <si>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</si>
  <si>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</si>
  <si>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</si>
  <si>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</si>
  <si>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</si>
  <si>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</si>
  <si>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</si>
  <si>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</si>
  <si>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</si>
  <si>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</si>
  <si>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</si>
  <si>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</si>
  <si>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</si>
  <si>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</si>
  <si>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</si>
  <si>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</si>
  <si>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</si>
  <si>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</si>
  <si>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</si>
  <si>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</si>
  <si>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</si>
  <si>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</si>
  <si>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</si>
  <si>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</si>
  <si>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</si>
  <si>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</si>
  <si>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</si>
  <si>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</si>
  <si>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</si>
  <si>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</si>
  <si>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</si>
  <si>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</si>
  <si>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</si>
  <si>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</si>
  <si>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</si>
  <si>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</si>
  <si>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</si>
  <si>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</si>
  <si>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</si>
  <si>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</si>
  <si>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</si>
  <si>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</si>
  <si>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</si>
  <si>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</si>
  <si>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</si>
  <si>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</si>
  <si>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</si>
  <si>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</si>
  <si>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</si>
  <si>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</si>
  <si>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</si>
  <si>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</si>
  <si>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</si>
  <si>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</si>
  <si>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</si>
  <si>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</si>
  <si>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</si>
  <si>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</si>
  <si>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</si>
  <si>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</si>
  <si>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</si>
  <si>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</si>
  <si>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</si>
  <si>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</si>
  <si>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</si>
  <si>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</si>
  <si>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</si>
  <si>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</si>
  <si>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</si>
  <si>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</si>
  <si>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</si>
  <si>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</si>
  <si>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</si>
  <si>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</si>
  <si>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</si>
  <si>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</si>
  <si>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</si>
  <si>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</si>
  <si>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</si>
  <si>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</si>
  <si>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</si>
  <si>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</si>
  <si>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</si>
  <si>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</si>
  <si>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</si>
  <si>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</si>
  <si>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</si>
  <si>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</si>
  <si>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</si>
  <si>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</si>
  <si>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</si>
  <si>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</si>
  <si>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</si>
  <si>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</si>
  <si>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</si>
  <si>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</si>
  <si>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</si>
  <si>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</si>
  <si>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</si>
  <si>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</si>
  <si>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</si>
  <si>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</si>
  <si>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</si>
  <si>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</si>
  <si>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</si>
  <si>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</si>
  <si>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</si>
  <si>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</si>
  <si>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</si>
  <si>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</si>
  <si>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</si>
  <si>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</si>
  <si>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</si>
  <si>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</si>
  <si>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</si>
  <si>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</si>
  <si>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</si>
  <si>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</si>
  <si>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</si>
  <si>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</si>
  <si>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</si>
  <si>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</si>
  <si>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</si>
  <si>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</si>
  <si>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</si>
  <si>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</si>
  <si>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</si>
  <si>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</si>
  <si>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</si>
  <si>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</si>
  <si>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</si>
  <si>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</si>
  <si>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</si>
  <si>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</si>
  <si>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</si>
  <si>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</si>
  <si>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</si>
  <si>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</si>
  <si>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</si>
  <si>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</si>
  <si>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</si>
  <si>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</si>
  <si>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</si>
  <si>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</si>
  <si>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</si>
  <si>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</si>
  <si>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</si>
  <si>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</si>
  <si>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</si>
  <si>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</si>
  <si>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</si>
  <si>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</si>
  <si>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</si>
  <si>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</si>
  <si>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</si>
  <si>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</si>
  <si>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</si>
  <si>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</si>
  <si>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</si>
  <si>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</si>
  <si>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</si>
  <si>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</si>
  <si>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</si>
  <si>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</si>
  <si>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</si>
  <si>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</si>
  <si>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</si>
  <si>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</si>
  <si>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</si>
  <si>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</si>
  <si>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</si>
  <si>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</si>
  <si>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</si>
  <si>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</si>
  <si>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</si>
  <si>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</si>
  <si>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</si>
  <si>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</si>
  <si>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</si>
  <si>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</si>
  <si>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</si>
  <si>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</si>
  <si>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</si>
  <si>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</si>
  <si>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</si>
  <si>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</si>
  <si>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</si>
  <si>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</si>
  <si>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</si>
  <si>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</si>
  <si>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</si>
  <si>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</si>
  <si>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</si>
  <si>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</si>
  <si>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</si>
  <si>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</si>
  <si>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</si>
  <si>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</si>
  <si>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</si>
  <si>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</si>
  <si>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</si>
  <si>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</si>
  <si>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</si>
  <si>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</si>
  <si>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</si>
  <si>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</si>
  <si>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</si>
  <si>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</si>
  <si>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</si>
  <si>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</si>
  <si>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</si>
  <si>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</si>
  <si>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</si>
  <si>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</si>
  <si>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</si>
  <si>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</si>
  <si>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</si>
  <si>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</si>
  <si>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</si>
  <si>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</si>
  <si>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</si>
  <si>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</si>
  <si>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</si>
  <si>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</si>
  <si>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</si>
  <si>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</si>
  <si>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</si>
  <si>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</si>
  <si>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</si>
  <si>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</si>
  <si>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</si>
  <si>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</si>
  <si>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</si>
  <si>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</si>
  <si>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</si>
  <si>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</si>
  <si>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</si>
  <si>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</si>
  <si>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</si>
  <si>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</si>
  <si>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</si>
  <si>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</si>
  <si>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</si>
  <si>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</si>
  <si>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</si>
  <si>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</si>
  <si>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</si>
  <si>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</si>
  <si>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</si>
  <si>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</si>
  <si>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</si>
  <si>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</si>
  <si>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</si>
  <si>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</si>
  <si>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</si>
  <si>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</si>
  <si>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</si>
  <si>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</si>
  <si>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</si>
  <si>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</si>
  <si>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</si>
  <si>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</si>
  <si>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</si>
  <si>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</si>
  <si>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</si>
  <si>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</si>
  <si>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</si>
  <si>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</si>
  <si>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</si>
  <si>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</si>
  <si>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</si>
  <si>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</si>
  <si>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</si>
  <si>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</si>
  <si>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</si>
  <si>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</si>
  <si>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</si>
  <si>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</si>
  <si>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</si>
  <si>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</si>
  <si>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</si>
  <si>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</si>
  <si>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</si>
  <si>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</si>
  <si>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</si>
  <si>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</si>
  <si>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</si>
  <si>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</si>
  <si>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</si>
  <si>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</si>
  <si>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</si>
  <si>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</si>
  <si>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</si>
  <si>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</si>
  <si>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</si>
  <si>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</si>
  <si>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</si>
  <si>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</si>
  <si>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</si>
  <si>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</si>
  <si>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</si>
  <si>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</si>
  <si>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</si>
  <si>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</si>
  <si>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</si>
  <si>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</si>
  <si>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</si>
  <si>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</si>
  <si>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</si>
  <si>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</si>
  <si>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</si>
  <si>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</si>
  <si>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</si>
  <si>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</si>
  <si>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</si>
  <si>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</si>
  <si>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</si>
  <si>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</si>
  <si>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</si>
  <si>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</si>
  <si>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</si>
  <si>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</si>
  <si>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</si>
  <si>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</si>
  <si>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</si>
  <si>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</si>
  <si>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</si>
  <si>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</si>
  <si>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</si>
  <si>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</si>
  <si>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</si>
  <si>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</si>
  <si>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</si>
  <si>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</si>
  <si>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</si>
  <si>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</si>
  <si>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</si>
  <si>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</si>
  <si>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</si>
  <si>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</si>
  <si>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</si>
  <si>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</si>
  <si>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</si>
  <si>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</si>
  <si>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</si>
  <si>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</si>
  <si>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</si>
  <si>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</si>
  <si>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</si>
  <si>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</si>
  <si>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</si>
  <si>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</si>
  <si>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</si>
  <si>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</si>
  <si>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</si>
  <si>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</si>
  <si>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</si>
  <si>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</si>
  <si>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</si>
  <si>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</si>
  <si>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</si>
  <si>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</si>
  <si>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</si>
  <si>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</si>
  <si>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</si>
  <si>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</si>
  <si>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</si>
  <si>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</si>
  <si>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</si>
  <si>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</si>
  <si>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</si>
  <si>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</si>
  <si>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</si>
  <si>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</si>
  <si>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</si>
  <si>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</si>
  <si>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</si>
  <si>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</si>
  <si>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</si>
  <si>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</si>
  <si>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</si>
  <si>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</si>
  <si>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</si>
  <si>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</si>
  <si>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</si>
  <si>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</si>
  <si>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</si>
  <si>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</si>
  <si>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</si>
  <si>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</si>
  <si>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</si>
  <si>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</si>
  <si>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</si>
  <si>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</si>
  <si>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</si>
  <si>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</si>
  <si>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</si>
  <si>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</si>
  <si>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</si>
  <si>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</si>
  <si>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</si>
  <si>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</si>
  <si>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</si>
  <si>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</si>
  <si>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</si>
  <si>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</si>
  <si>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</si>
  <si>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</si>
  <si>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</si>
  <si>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</si>
  <si>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</si>
  <si>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</si>
  <si>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</si>
  <si>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</si>
  <si>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</si>
  <si>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</si>
  <si>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</si>
  <si>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</si>
  <si>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</si>
  <si>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</si>
  <si>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</si>
  <si>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</si>
  <si>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</si>
  <si>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</si>
  <si>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</si>
  <si>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</si>
  <si>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</si>
  <si>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</si>
  <si>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</si>
  <si>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</si>
  <si>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</si>
  <si>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</si>
  <si>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</si>
  <si>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</si>
  <si>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</si>
  <si>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</si>
  <si>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</si>
  <si>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</si>
  <si>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</si>
  <si>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</si>
  <si>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</si>
  <si>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</si>
  <si>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</si>
  <si>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</si>
  <si>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</si>
  <si>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</si>
  <si>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</si>
  <si>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</si>
  <si>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</si>
  <si>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</si>
  <si>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</si>
  <si>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</si>
  <si>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</si>
  <si>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</si>
  <si>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</si>
  <si>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</si>
  <si>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</si>
  <si>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</si>
  <si>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</si>
  <si>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</si>
  <si>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</si>
  <si>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</si>
  <si>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</si>
  <si>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</si>
  <si>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</si>
  <si>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</si>
  <si>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</si>
  <si>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</si>
  <si>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</si>
  <si>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</si>
  <si>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</si>
  <si>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</si>
  <si>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</si>
  <si>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</si>
  <si>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</si>
  <si>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</si>
  <si>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</si>
  <si>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</si>
  <si>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</si>
  <si>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</si>
  <si>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</si>
  <si>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</si>
  <si>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</si>
  <si>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</si>
  <si>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</si>
  <si>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</si>
  <si>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</si>
  <si>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</si>
  <si>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</si>
  <si>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</si>
  <si>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</si>
  <si>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</si>
  <si>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</si>
  <si>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</si>
  <si>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</si>
  <si>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</si>
  <si>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</si>
  <si>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</si>
  <si>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</si>
  <si>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</si>
  <si>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</si>
  <si>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</si>
  <si>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</si>
  <si>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</si>
  <si>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</si>
  <si>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</si>
  <si>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</si>
  <si>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</si>
  <si>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</si>
  <si>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</si>
  <si>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</si>
  <si>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</si>
  <si>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</si>
  <si>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</si>
  <si>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</si>
  <si>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</si>
  <si>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</si>
  <si>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</si>
  <si>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</si>
  <si>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</si>
  <si>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</si>
  <si>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</si>
  <si>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</si>
  <si>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</si>
  <si>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</si>
  <si>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</si>
  <si>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</si>
  <si>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</si>
  <si>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</si>
  <si>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</si>
  <si>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</si>
  <si>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</si>
  <si>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</si>
  <si>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</si>
  <si>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</si>
  <si>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</si>
  <si>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</si>
  <si>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</si>
  <si>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</si>
  <si>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</si>
  <si>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</si>
  <si>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</si>
  <si>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</si>
  <si>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</si>
  <si>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</si>
  <si>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</si>
  <si>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</si>
  <si>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</si>
  <si>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</si>
  <si>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</si>
  <si>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</si>
  <si>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</si>
  <si>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</si>
  <si>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</si>
  <si>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</si>
  <si>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</si>
  <si>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</si>
  <si>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</si>
  <si>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</si>
  <si>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</si>
  <si>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</si>
  <si>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</si>
  <si>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</si>
  <si>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</si>
  <si>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</si>
  <si>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</si>
  <si>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</si>
  <si>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</si>
  <si>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</si>
  <si>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</si>
  <si>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</si>
  <si>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</si>
  <si>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</si>
  <si>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</si>
  <si>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</si>
  <si>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</si>
  <si>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</si>
  <si>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</si>
  <si>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</si>
  <si>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</si>
  <si>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</si>
  <si>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</si>
  <si>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</si>
  <si>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</si>
  <si>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</si>
  <si>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</si>
  <si>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</si>
  <si>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</si>
  <si>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</si>
  <si>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</si>
  <si>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</si>
  <si>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</si>
  <si>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</si>
  <si>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</si>
  <si>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</si>
  <si>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</si>
  <si>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</si>
  <si>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</si>
  <si>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</si>
  <si>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</si>
  <si>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</si>
  <si>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</si>
  <si>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</si>
  <si>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</si>
  <si>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</si>
  <si>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</si>
  <si>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</si>
  <si>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</si>
  <si>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</si>
  <si>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</si>
  <si>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</si>
  <si>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</si>
  <si>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</si>
  <si>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</si>
  <si>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</si>
  <si>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</si>
  <si>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</si>
  <si>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</si>
  <si>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</si>
  <si>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</si>
  <si>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</si>
  <si>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</si>
  <si>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</si>
  <si>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</si>
  <si>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</si>
  <si>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</si>
  <si>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</si>
  <si>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</si>
  <si>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</si>
  <si>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</si>
  <si>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</si>
  <si>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</si>
  <si>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</si>
  <si>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</si>
  <si>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</si>
  <si>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</si>
  <si>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</si>
  <si>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</si>
  <si>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</si>
  <si>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</si>
  <si>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</si>
  <si>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</si>
  <si>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</si>
  <si>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</si>
  <si>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</si>
  <si>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</si>
  <si>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</si>
  <si>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</si>
  <si>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</si>
  <si>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</si>
  <si>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</si>
  <si>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</si>
  <si>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</si>
  <si>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</si>
  <si>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</si>
  <si>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</si>
  <si>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</si>
  <si>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</si>
  <si>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</si>
  <si>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</si>
  <si>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</si>
  <si>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</si>
  <si>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</si>
  <si>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</si>
  <si>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</si>
  <si>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</si>
  <si>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</si>
  <si>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</si>
  <si>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</si>
  <si>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</si>
  <si>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</si>
  <si>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</si>
  <si>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</si>
  <si>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</si>
  <si>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</si>
  <si>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</si>
  <si>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</si>
  <si>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</si>
  <si>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</si>
  <si>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</si>
  <si>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</si>
  <si>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</si>
  <si>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</si>
  <si>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</si>
  <si>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</si>
  <si>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</si>
  <si>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</si>
  <si>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</si>
  <si>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</si>
  <si>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</si>
  <si>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</si>
  <si>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</si>
  <si>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</si>
  <si>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</si>
  <si>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</si>
  <si>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</si>
  <si>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</si>
  <si>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</si>
  <si>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</si>
  <si>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</si>
  <si>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</si>
  <si>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</si>
  <si>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</si>
  <si>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</si>
  <si>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</si>
  <si>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</si>
  <si>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</si>
  <si>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</si>
  <si>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</si>
  <si>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</si>
  <si>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</si>
  <si>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</si>
  <si>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</si>
  <si>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</si>
  <si>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</si>
  <si>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</si>
  <si>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</si>
  <si>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</si>
  <si>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</si>
  <si>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</si>
  <si>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</si>
  <si>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</si>
  <si>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</si>
  <si>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</si>
  <si>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</si>
  <si>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</si>
  <si>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</si>
  <si>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</si>
  <si>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</si>
  <si>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</si>
  <si>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</si>
  <si>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</si>
  <si>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</si>
  <si>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</si>
  <si>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</si>
  <si>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</si>
  <si>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</si>
  <si>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</si>
  <si>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</si>
  <si>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</si>
  <si>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</si>
  <si>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</si>
  <si>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</si>
  <si>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</si>
  <si>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</si>
  <si>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</si>
  <si>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</si>
  <si>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</si>
  <si>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</si>
  <si>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</si>
  <si>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</si>
  <si>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</si>
  <si>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</si>
  <si>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</si>
  <si>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</si>
  <si>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</si>
  <si>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</si>
  <si>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</si>
  <si>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</si>
  <si>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</si>
  <si>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</si>
  <si>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</si>
  <si>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</si>
  <si>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</si>
  <si>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</si>
  <si>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</si>
  <si>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</si>
  <si>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</si>
  <si>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</si>
  <si>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</si>
  <si>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</si>
  <si>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</si>
  <si>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</si>
  <si>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</si>
  <si>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</si>
  <si>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</si>
  <si>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</si>
  <si>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</si>
  <si>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</si>
  <si>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</si>
  <si>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</si>
  <si>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</si>
  <si>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</si>
  <si>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</si>
  <si>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</si>
  <si>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</si>
  <si>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</si>
  <si>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</si>
  <si>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</si>
  <si>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</si>
  <si>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</si>
  <si>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</si>
  <si>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</si>
  <si>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</si>
  <si>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</si>
  <si>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</si>
  <si>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</si>
  <si>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</si>
  <si>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</si>
  <si>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</si>
  <si>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</si>
  <si>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</si>
  <si>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</si>
  <si>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</si>
  <si>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</si>
  <si>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</si>
  <si>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</si>
  <si>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</si>
  <si>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</si>
  <si>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</si>
  <si>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</si>
  <si>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</si>
  <si>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</si>
  <si>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</si>
  <si>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</si>
  <si>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</si>
  <si>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</si>
  <si>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</si>
  <si>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</si>
  <si>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</si>
  <si>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</si>
  <si>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</si>
  <si>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</si>
  <si>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</si>
  <si>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</si>
  <si>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</si>
  <si>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</si>
  <si>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</si>
  <si>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</si>
  <si>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</si>
  <si>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</si>
  <si>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</si>
  <si>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</si>
  <si>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</si>
  <si>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</si>
  <si>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</si>
  <si>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</si>
  <si>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</si>
  <si>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</si>
  <si>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</si>
  <si>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</si>
  <si>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</si>
  <si>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</si>
  <si>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</si>
  <si>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</si>
  <si>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</si>
  <si>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</si>
  <si>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</si>
  <si>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</si>
  <si>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</si>
  <si>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</si>
  <si>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</si>
  <si>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</si>
  <si>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</si>
  <si>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</si>
  <si>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</si>
  <si>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</si>
  <si>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</si>
  <si>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</si>
  <si>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</si>
  <si>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</si>
  <si>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</si>
  <si>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</si>
  <si>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</si>
  <si>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</si>
  <si>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</si>
  <si>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</si>
  <si>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</si>
  <si>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</si>
  <si>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</si>
  <si>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</si>
  <si>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</si>
  <si>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</si>
  <si>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</si>
  <si>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</si>
  <si>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</si>
  <si>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</si>
  <si>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</si>
  <si>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</si>
  <si>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</si>
  <si>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</si>
  <si>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</si>
  <si>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</si>
  <si>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</si>
  <si>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</si>
  <si>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</si>
  <si>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</si>
  <si>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</si>
  <si>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</si>
  <si>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</si>
  <si>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</si>
  <si>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</si>
  <si>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</si>
  <si>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</si>
  <si>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</si>
  <si>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</si>
  <si>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</si>
  <si>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</si>
  <si>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</si>
  <si>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</si>
  <si>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</si>
  <si>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</si>
  <si>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</si>
  <si>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</si>
  <si>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</si>
  <si>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</si>
  <si>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</si>
  <si>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</si>
  <si>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</si>
  <si>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</si>
  <si>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</si>
  <si>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</si>
  <si>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</si>
  <si>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</si>
  <si>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</si>
  <si>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</si>
  <si>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</si>
  <si>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</si>
  <si>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</si>
  <si>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</si>
  <si>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</si>
  <si>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</si>
  <si>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</si>
  <si>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</si>
  <si>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</si>
  <si>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</si>
  <si>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</si>
  <si>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</si>
  <si>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</si>
  <si>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</si>
  <si>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</si>
  <si>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</si>
  <si>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</si>
  <si>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</si>
  <si>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</si>
  <si>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</si>
  <si>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</si>
  <si>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</si>
  <si>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</si>
  <si>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</si>
  <si>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</si>
  <si>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</si>
  <si>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</si>
  <si>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</si>
  <si>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</si>
  <si>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</si>
  <si>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</si>
  <si>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</si>
  <si>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</si>
  <si>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</si>
  <si>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</si>
  <si>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</si>
  <si>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</si>
  <si>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</si>
  <si>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</si>
  <si>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</si>
  <si>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</si>
  <si>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</si>
  <si>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</si>
  <si>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</si>
  <si>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</si>
  <si>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</si>
  <si>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</si>
  <si>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</si>
  <si>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</si>
  <si>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</si>
  <si>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</si>
  <si>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</si>
  <si>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</si>
  <si>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</si>
  <si>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</si>
  <si>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</si>
  <si>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</si>
  <si>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</si>
  <si>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</si>
  <si>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</si>
  <si>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</si>
  <si>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</si>
  <si>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</si>
  <si>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</si>
  <si>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</si>
  <si>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</si>
  <si>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</si>
  <si>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</si>
  <si>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</si>
  <si>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</si>
  <si>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</si>
  <si>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</si>
  <si>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</si>
  <si>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</si>
  <si>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</si>
  <si>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</si>
  <si>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</si>
  <si>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</si>
  <si>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</si>
  <si>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</si>
  <si>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</si>
  <si>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</si>
  <si>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</si>
  <si>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</si>
  <si>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</si>
  <si>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</si>
  <si>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</si>
  <si>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</si>
  <si>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</si>
  <si>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</si>
  <si>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</si>
  <si>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</si>
  <si>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</si>
  <si>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</si>
  <si>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</si>
  <si>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</si>
  <si>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</si>
  <si>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</si>
  <si>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</si>
  <si>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</si>
  <si>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</si>
  <si>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</si>
  <si>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</si>
  <si>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</si>
  <si>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</si>
  <si>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</si>
  <si>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</si>
  <si>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</si>
  <si>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</si>
  <si>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</si>
  <si>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</si>
  <si>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</si>
  <si>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</si>
  <si>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</si>
  <si>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</si>
  <si>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</si>
  <si>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</si>
  <si>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</si>
  <si>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</si>
  <si>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</si>
  <si>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</si>
  <si>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</si>
  <si>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</si>
  <si>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</si>
  <si>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</si>
  <si>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</si>
  <si>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</si>
  <si>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</si>
  <si>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</si>
  <si>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</si>
  <si>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</si>
  <si>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</si>
  <si>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</si>
  <si>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</si>
  <si>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</si>
  <si>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</si>
  <si>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</si>
  <si>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</si>
  <si>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</si>
  <si>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</si>
  <si>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</si>
  <si>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</si>
  <si>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</si>
  <si>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</si>
  <si>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</si>
  <si>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</si>
  <si>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</si>
  <si>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</si>
  <si>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</si>
  <si>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</si>
  <si>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</si>
  <si>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</si>
  <si>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</si>
  <si>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</si>
  <si>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</si>
  <si>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</si>
  <si>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</si>
  <si>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</si>
  <si>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</si>
  <si>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</si>
  <si>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</si>
  <si>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</si>
  <si>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</si>
  <si>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</si>
  <si>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</si>
  <si>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</si>
  <si>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</si>
  <si>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</si>
  <si>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</si>
  <si>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</si>
  <si>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</si>
  <si>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</si>
  <si>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</si>
  <si>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</si>
  <si>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</si>
  <si>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</si>
  <si>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</si>
  <si>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</si>
  <si>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</si>
  <si>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</si>
  <si>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</si>
  <si>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</si>
  <si>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</si>
  <si>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</si>
  <si>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</si>
  <si>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</si>
  <si>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</si>
  <si>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</si>
  <si>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</si>
  <si>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</si>
  <si>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</si>
  <si>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</si>
  <si>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</si>
  <si>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</si>
  <si>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</si>
  <si>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</si>
  <si>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</si>
  <si>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</si>
  <si>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</si>
  <si>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</si>
  <si>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</si>
  <si>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</si>
  <si>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</si>
  <si>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</si>
  <si>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</si>
  <si>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</si>
  <si>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</si>
  <si>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</si>
  <si>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</si>
  <si>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</si>
  <si>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</si>
  <si>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</si>
  <si>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</si>
  <si>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</si>
  <si>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</si>
  <si>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</si>
  <si>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</si>
  <si>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</si>
  <si>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</si>
  <si>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</si>
  <si>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</si>
  <si>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</si>
  <si>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</si>
  <si>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</si>
  <si>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</si>
  <si>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</si>
  <si>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</si>
  <si>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</si>
  <si>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</si>
  <si>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</si>
  <si>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</si>
  <si>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</si>
  <si>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</si>
  <si>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</si>
  <si>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</si>
  <si>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</si>
  <si>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</si>
  <si>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</si>
  <si>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</si>
  <si>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</si>
  <si>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</si>
  <si>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</si>
  <si>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</si>
  <si>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</si>
  <si>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</si>
  <si>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</si>
  <si>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</si>
  <si>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</si>
  <si>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</si>
  <si>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</si>
  <si>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</si>
  <si>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</si>
  <si>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</si>
  <si>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</si>
  <si>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</si>
  <si>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</si>
  <si>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</si>
  <si>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</si>
  <si>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</si>
  <si>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</si>
  <si>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</si>
  <si>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</si>
  <si>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</si>
  <si>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</si>
  <si>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</si>
  <si>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</si>
  <si>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</si>
  <si>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</si>
  <si>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</si>
  <si>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</si>
  <si>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</si>
  <si>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</si>
  <si>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</si>
  <si>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</si>
  <si>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</si>
  <si>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</si>
  <si>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</si>
  <si>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</si>
  <si>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</si>
  <si>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</si>
  <si>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</si>
  <si>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</si>
  <si>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</si>
  <si>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</si>
  <si>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</si>
  <si>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</si>
  <si>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</si>
  <si>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</si>
  <si>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</si>
  <si>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</si>
  <si>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</si>
  <si>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</si>
  <si>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</si>
  <si>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</si>
  <si>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</si>
  <si>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</si>
  <si>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</si>
  <si>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</si>
  <si>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</si>
  <si>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</si>
  <si>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</si>
  <si>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</si>
  <si>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</si>
  <si>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</si>
  <si>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</si>
  <si>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</si>
  <si>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</si>
  <si>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</si>
  <si>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</si>
  <si>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</si>
  <si>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</si>
  <si>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</si>
  <si>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</si>
  <si>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</si>
  <si>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</si>
  <si>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</si>
  <si>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</si>
  <si>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</si>
  <si>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</si>
  <si>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</si>
  <si>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</si>
  <si>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</si>
  <si>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</si>
  <si>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</si>
  <si>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</si>
  <si>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</si>
  <si>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</si>
  <si>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</si>
  <si>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</si>
  <si>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</si>
  <si>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</si>
  <si>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</si>
  <si>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</si>
  <si>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</si>
  <si>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</si>
  <si>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</si>
  <si>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</si>
  <si>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</si>
  <si>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</si>
  <si>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</si>
  <si>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</si>
  <si>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</si>
  <si>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</si>
  <si>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</si>
  <si>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</si>
  <si>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</si>
  <si>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</si>
  <si>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</si>
  <si>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</si>
  <si>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</si>
  <si>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</si>
  <si>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</si>
  <si>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</si>
  <si>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</si>
  <si>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</si>
  <si>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</si>
  <si>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</si>
  <si>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</si>
  <si>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</si>
  <si>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</si>
  <si>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</si>
  <si>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</si>
  <si>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</si>
  <si>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</si>
  <si>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</si>
  <si>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</si>
  <si>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</si>
  <si>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</si>
  <si>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</si>
  <si>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</si>
  <si>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</si>
  <si>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</si>
  <si>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</si>
  <si>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</si>
  <si>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</si>
  <si>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</si>
  <si>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</si>
  <si>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</si>
  <si>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</si>
  <si>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</si>
  <si>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</si>
  <si>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</si>
  <si>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</si>
  <si>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</si>
  <si>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</si>
  <si>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</si>
  <si>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</si>
  <si>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</si>
  <si>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</si>
  <si>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</si>
  <si>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</si>
  <si>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</si>
  <si>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</si>
  <si>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</si>
  <si>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</si>
  <si>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</si>
  <si>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</si>
  <si>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</si>
  <si>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</si>
  <si>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</si>
  <si>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</si>
  <si>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</si>
  <si>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</si>
  <si>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</si>
  <si>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</si>
  <si>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</si>
  <si>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</si>
  <si>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</si>
  <si>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</si>
  <si>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</si>
  <si>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</si>
  <si>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</si>
  <si>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</si>
  <si>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</si>
  <si>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</si>
  <si>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</si>
  <si>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</si>
  <si>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</si>
  <si>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</si>
  <si>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</si>
  <si>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</si>
  <si>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</si>
  <si>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</si>
  <si>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</si>
  <si>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</si>
  <si>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</si>
  <si>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</si>
  <si>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</si>
  <si>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</si>
  <si>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</si>
  <si>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</si>
  <si>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</si>
  <si>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</si>
  <si>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</si>
  <si>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</si>
  <si>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</si>
  <si>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</si>
  <si>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</si>
  <si>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</si>
  <si>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</si>
  <si>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</si>
  <si>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</si>
  <si>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</si>
  <si>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</si>
  <si>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</si>
  <si>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</si>
  <si>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</si>
  <si>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</si>
  <si>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</si>
  <si>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</si>
  <si>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</si>
  <si>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</si>
  <si>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</si>
  <si>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</si>
  <si>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</si>
  <si>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</si>
  <si>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</si>
  <si>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</si>
  <si>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</si>
  <si>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</si>
  <si>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</si>
  <si>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</si>
  <si>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</si>
  <si>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</si>
  <si>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</si>
  <si>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</si>
  <si>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</si>
  <si>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</si>
  <si>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</si>
  <si>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</si>
  <si>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</si>
  <si>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</si>
  <si>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</si>
  <si>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</si>
  <si>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</si>
  <si>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</si>
  <si>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</si>
  <si>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</si>
  <si>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</si>
  <si>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</si>
  <si>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</si>
  <si>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</si>
  <si>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</si>
  <si>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</si>
  <si>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</si>
  <si>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</si>
  <si>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</si>
  <si>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</si>
  <si>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</si>
  <si>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</si>
  <si>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</si>
  <si>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</si>
  <si>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</si>
  <si>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</si>
  <si>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</si>
  <si>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</si>
  <si>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</si>
  <si>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</si>
  <si>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</si>
  <si>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</si>
  <si>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</si>
  <si>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</si>
  <si>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</si>
  <si>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</si>
  <si>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</si>
  <si>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</si>
  <si>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</si>
  <si>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</si>
  <si>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</si>
  <si>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</si>
  <si>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</si>
  <si>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</si>
  <si>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</si>
  <si>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</si>
  <si>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</si>
  <si>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</si>
  <si>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</si>
  <si>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</si>
  <si>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</si>
  <si>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</si>
  <si>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</si>
  <si>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</si>
  <si>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</si>
  <si>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</si>
  <si>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</si>
  <si>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</si>
  <si>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</si>
  <si>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</si>
  <si>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</si>
  <si>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</si>
  <si>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</si>
  <si>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</si>
  <si>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</si>
  <si>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</si>
  <si>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</si>
  <si>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</si>
  <si>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</si>
  <si>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</si>
  <si>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</si>
  <si>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</si>
  <si>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</si>
  <si>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</si>
  <si>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</si>
  <si>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</si>
  <si>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</si>
  <si>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</si>
  <si>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</si>
  <si>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</si>
  <si>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</si>
  <si>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</si>
  <si>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</si>
  <si>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</si>
  <si>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</si>
  <si>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</si>
  <si>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</si>
  <si>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</si>
  <si>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</si>
  <si>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</si>
  <si>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</si>
  <si>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</si>
  <si>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</si>
  <si>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</si>
  <si>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</si>
  <si>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</si>
  <si>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</si>
  <si>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</si>
  <si>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</si>
  <si>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</si>
  <si>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</si>
  <si>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</si>
  <si>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</si>
  <si>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</si>
  <si>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</si>
  <si>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</si>
  <si>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</si>
  <si>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</si>
  <si>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</si>
  <si>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</si>
  <si>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</si>
  <si>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</si>
  <si>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</si>
  <si>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</si>
  <si>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</si>
  <si>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</si>
  <si>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</si>
  <si>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</si>
  <si>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</si>
  <si>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</si>
  <si>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</si>
  <si>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</si>
  <si>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</si>
  <si>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</si>
  <si>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</si>
  <si>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</si>
  <si>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</si>
  <si>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</si>
  <si>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</si>
  <si>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</si>
  <si>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</si>
  <si>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</si>
  <si>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</si>
  <si>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</si>
  <si>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</si>
  <si>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</si>
  <si>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</si>
  <si>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</si>
  <si>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</si>
  <si>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</si>
  <si>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</si>
  <si>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</si>
  <si>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</si>
  <si>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</si>
  <si>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</si>
  <si>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</si>
  <si>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</si>
  <si>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</si>
  <si>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</si>
  <si>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</si>
  <si>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</si>
  <si>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</si>
  <si>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</si>
  <si>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</si>
  <si>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</si>
  <si>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</si>
  <si>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</si>
  <si>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</si>
  <si>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</si>
  <si>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</si>
  <si>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</si>
  <si>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</si>
  <si>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</si>
  <si>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</si>
  <si>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</si>
  <si>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</si>
  <si>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</si>
  <si>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</si>
  <si>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</si>
  <si>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</si>
  <si>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</si>
  <si>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</si>
  <si>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</si>
  <si>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</si>
  <si>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</si>
  <si>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</si>
  <si>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</si>
  <si>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</si>
  <si>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</si>
  <si>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</si>
  <si>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</si>
  <si>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</si>
  <si>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</si>
  <si>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</si>
  <si>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</si>
  <si>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</si>
  <si>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</si>
  <si>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</si>
  <si>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</si>
  <si>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</si>
  <si>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</si>
  <si>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</si>
  <si>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</si>
  <si>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</si>
  <si>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</si>
  <si>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</si>
  <si>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</si>
  <si>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</si>
  <si>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</si>
  <si>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</si>
  <si>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</si>
  <si>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</si>
  <si>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</si>
  <si>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</si>
  <si>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</si>
  <si>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</si>
  <si>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</si>
  <si>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</si>
  <si>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</si>
  <si>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</si>
  <si>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</si>
  <si>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</si>
  <si>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</si>
  <si>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</si>
  <si>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</si>
  <si>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</si>
  <si>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</si>
  <si>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</si>
  <si>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</si>
  <si>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</si>
  <si>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</si>
  <si>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</si>
  <si>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</si>
  <si>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</si>
  <si>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</si>
  <si>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</si>
  <si>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</si>
  <si>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</si>
  <si>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</si>
  <si>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</si>
  <si>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</si>
  <si>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</si>
  <si>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</si>
  <si>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</si>
  <si>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</si>
  <si>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</si>
  <si>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</si>
  <si>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</si>
  <si>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</si>
  <si>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</si>
  <si>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</si>
  <si>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</si>
  <si>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</si>
  <si>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</si>
  <si>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</si>
  <si>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</si>
  <si>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</si>
  <si>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</si>
  <si>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</si>
  <si>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</si>
  <si>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</si>
  <si>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</si>
  <si>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</si>
  <si>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</si>
  <si>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</si>
  <si>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</si>
  <si>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</si>
  <si>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</si>
  <si>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</si>
  <si>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</si>
  <si>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</si>
  <si>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</si>
  <si>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</si>
  <si>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</si>
  <si>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</si>
  <si>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</si>
  <si>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</si>
  <si>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</si>
  <si>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</si>
  <si>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</si>
  <si>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</si>
  <si>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</si>
  <si>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</si>
  <si>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</si>
  <si>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</si>
  <si>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</si>
  <si>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</si>
  <si>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</si>
  <si>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</si>
  <si>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</si>
  <si>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</si>
  <si>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</si>
  <si>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</si>
  <si>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</si>
  <si>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</si>
  <si>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</si>
  <si>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</si>
  <si>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</si>
  <si>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</si>
  <si>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</si>
  <si>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</si>
  <si>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</si>
  <si>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</si>
  <si>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</si>
  <si>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</si>
  <si>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</si>
  <si>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</si>
  <si>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</si>
  <si>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</si>
  <si>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</si>
  <si>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</si>
  <si>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</si>
  <si>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</si>
  <si>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</si>
  <si>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</si>
  <si>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</si>
  <si>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</si>
  <si>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</si>
  <si>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</si>
  <si>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</si>
  <si>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</si>
  <si>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</si>
  <si>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</si>
  <si>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</si>
  <si>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</si>
  <si>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</si>
  <si>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</si>
  <si>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</si>
  <si>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</si>
  <si>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</si>
  <si>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</si>
  <si>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</si>
  <si>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</si>
  <si>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</si>
  <si>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</si>
  <si>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</si>
  <si>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</si>
  <si>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</si>
  <si>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</si>
  <si>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</si>
  <si>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</si>
  <si>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</si>
  <si>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</si>
  <si>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</si>
  <si>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</si>
  <si>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</si>
  <si>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</si>
  <si>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</si>
  <si>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</si>
  <si>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</si>
  <si>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</si>
  <si>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</si>
  <si>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</si>
  <si>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</si>
  <si>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</si>
  <si>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</si>
  <si>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</si>
  <si>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</si>
  <si>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</si>
  <si>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</si>
  <si>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</si>
  <si>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</si>
  <si>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</si>
  <si>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</si>
  <si>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</si>
  <si>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</si>
  <si>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</si>
  <si>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</si>
  <si>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</si>
  <si>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</si>
  <si>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</si>
  <si>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</si>
  <si>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</si>
  <si>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</si>
  <si>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</si>
  <si>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</si>
  <si>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</si>
  <si>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</si>
  <si>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</si>
  <si>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</si>
  <si>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</si>
  <si>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</si>
  <si>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</si>
  <si>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</si>
  <si>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</si>
  <si>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</si>
  <si>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</si>
  <si>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</si>
  <si>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</si>
  <si>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</si>
  <si>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</si>
  <si>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</si>
  <si>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</si>
  <si>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</si>
  <si>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</si>
  <si>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</si>
  <si>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</si>
  <si>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</si>
  <si>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</si>
  <si>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</si>
  <si>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</si>
  <si>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</si>
  <si>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</si>
  <si>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</si>
  <si>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</si>
  <si>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</si>
  <si>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</si>
  <si>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</si>
  <si>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</si>
  <si>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</si>
  <si>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</si>
  <si>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</si>
  <si>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</si>
  <si>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</si>
  <si>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</si>
  <si>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</si>
  <si>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</si>
  <si>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</si>
  <si>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</si>
  <si>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</si>
  <si>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</si>
  <si>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</si>
  <si>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</si>
  <si>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</si>
  <si>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</si>
  <si>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</si>
  <si>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</si>
  <si>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</si>
  <si>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</si>
  <si>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</si>
  <si>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</si>
  <si>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</si>
  <si>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</si>
  <si>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</si>
  <si>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</si>
  <si>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</si>
  <si>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</si>
  <si>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</si>
  <si>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</si>
  <si>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</si>
  <si>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</si>
  <si>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</si>
  <si>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</si>
  <si>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</si>
  <si>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</si>
  <si>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</si>
  <si>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</si>
  <si>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</si>
  <si>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</si>
  <si>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</si>
  <si>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</si>
  <si>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</si>
  <si>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</si>
  <si>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</si>
  <si>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</si>
  <si>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</si>
  <si>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</si>
  <si>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</si>
  <si>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</si>
  <si>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</si>
  <si>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</si>
  <si>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</si>
  <si>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</si>
  <si>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</si>
  <si>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</si>
  <si>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</si>
  <si>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</si>
  <si>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</si>
  <si>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</si>
  <si>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</si>
  <si>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</si>
  <si>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</si>
  <si>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</si>
  <si>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</si>
  <si>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</si>
  <si>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</si>
  <si>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</si>
  <si>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</si>
  <si>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</si>
  <si>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</si>
  <si>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</si>
  <si>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</si>
  <si>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</si>
  <si>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</si>
  <si>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</si>
  <si>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</si>
  <si>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</si>
  <si>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</si>
  <si>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</si>
  <si>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</si>
  <si>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</si>
  <si>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</si>
  <si>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</si>
  <si>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</si>
  <si>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</si>
  <si>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</si>
  <si>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</si>
  <si>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</si>
  <si>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</si>
  <si>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</si>
  <si>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</si>
  <si>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</si>
  <si>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</si>
  <si>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</si>
  <si>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</si>
  <si>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</si>
  <si>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</si>
  <si>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</si>
  <si>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</si>
  <si>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</si>
  <si>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</si>
  <si>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</si>
  <si>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</si>
  <si>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</si>
  <si>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</si>
  <si>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</si>
  <si>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</si>
  <si>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</si>
  <si>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</si>
  <si>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</si>
  <si>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</si>
  <si>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</si>
  <si>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</si>
  <si>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</si>
  <si>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</si>
  <si>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</si>
  <si>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</si>
  <si>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</si>
  <si>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</si>
  <si>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</si>
  <si>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</si>
  <si>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</si>
  <si>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</si>
  <si>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</si>
  <si>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</si>
  <si>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</si>
  <si>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</si>
  <si>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</si>
  <si>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</si>
  <si>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</si>
  <si>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</si>
  <si>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</si>
  <si>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</si>
  <si>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</si>
  <si>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</si>
  <si>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</si>
  <si>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</si>
  <si>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</si>
  <si>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</si>
  <si>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</si>
  <si>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</si>
  <si>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</si>
  <si>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</si>
  <si>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</si>
  <si>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</si>
  <si>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</si>
  <si>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</si>
  <si>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</si>
  <si>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</si>
  <si>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</si>
  <si>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</si>
  <si>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</si>
  <si>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</si>
  <si>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</si>
  <si>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</si>
  <si>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</si>
  <si>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</si>
  <si>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</si>
  <si>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</si>
  <si>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</si>
  <si>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</si>
  <si>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</si>
  <si>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</si>
  <si>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</si>
  <si>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</si>
  <si>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</si>
  <si>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</si>
  <si>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</si>
  <si>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</si>
  <si>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</si>
  <si>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</si>
  <si>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</si>
  <si>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</si>
  <si>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</si>
  <si>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</si>
  <si>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</si>
  <si>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</si>
  <si>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</si>
  <si>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</si>
  <si>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</si>
  <si>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</si>
  <si>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</si>
  <si>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</si>
  <si>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</si>
  <si>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</si>
  <si>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</si>
  <si>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</si>
  <si>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</si>
  <si>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</si>
  <si>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</si>
  <si>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</si>
  <si>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</si>
  <si>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</si>
  <si>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</si>
  <si>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</si>
  <si>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</si>
  <si>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</si>
  <si>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</si>
  <si>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</si>
  <si>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</si>
  <si>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</si>
  <si>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</si>
  <si>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</si>
  <si>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</si>
  <si>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</si>
  <si>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</si>
  <si>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</si>
  <si>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</si>
  <si>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</si>
  <si>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</si>
  <si>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</si>
  <si>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</si>
  <si>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</si>
  <si>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</si>
  <si>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</si>
  <si>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</si>
  <si>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</si>
  <si>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</si>
  <si>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</si>
  <si>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</si>
  <si>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</si>
  <si>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</si>
  <si>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</si>
  <si>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</si>
  <si>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</si>
  <si>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</si>
  <si>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</si>
  <si>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</si>
  <si>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</si>
  <si>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</si>
  <si>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</si>
  <si>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</si>
  <si>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</si>
  <si>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</si>
  <si>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</si>
  <si>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</si>
  <si>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</si>
  <si>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</si>
  <si>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</si>
  <si>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</si>
  <si>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</si>
  <si>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</si>
  <si>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</si>
  <si>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</si>
  <si>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</si>
  <si>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</si>
  <si>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</si>
  <si>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</si>
  <si>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</si>
  <si>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</si>
  <si>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</si>
  <si>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</si>
  <si>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</si>
  <si>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</si>
  <si>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</si>
  <si>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</si>
  <si>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</si>
  <si>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</si>
  <si>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</si>
  <si>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</si>
  <si>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</si>
  <si>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</si>
  <si>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</si>
  <si>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</si>
  <si>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</si>
  <si>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</si>
  <si>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</si>
  <si>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</si>
  <si>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</si>
  <si>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</si>
  <si>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</si>
  <si>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</si>
  <si>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</si>
  <si>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</si>
  <si>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</si>
  <si>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</si>
  <si>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</si>
  <si>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</si>
  <si>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</si>
  <si>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</si>
  <si>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</si>
  <si>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</si>
  <si>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</si>
  <si>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</si>
  <si>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</si>
  <si>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</si>
  <si>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</si>
  <si>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</si>
  <si>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</si>
  <si>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</si>
  <si>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</si>
  <si>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</si>
  <si>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</si>
  <si>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</si>
  <si>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</si>
  <si>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</si>
  <si>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</si>
  <si>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</si>
  <si>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</si>
  <si>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</si>
  <si>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</si>
  <si>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</si>
  <si>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</si>
  <si>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</si>
  <si>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</si>
  <si>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</si>
  <si>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</si>
  <si>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</si>
  <si>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</si>
  <si>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</si>
  <si>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</si>
  <si>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</si>
  <si>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</si>
  <si>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</si>
  <si>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</si>
  <si>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</si>
  <si>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</si>
  <si>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</si>
  <si>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</si>
  <si>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</si>
  <si>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</si>
  <si>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</si>
  <si>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</si>
  <si>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</si>
  <si>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</si>
  <si>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</si>
  <si>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</si>
  <si>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</si>
  <si>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</si>
  <si>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</si>
  <si>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</si>
  <si>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</si>
  <si>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</si>
  <si>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</si>
  <si>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</si>
  <si>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</si>
  <si>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</si>
  <si>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</si>
  <si>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</si>
  <si>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</si>
  <si>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</si>
  <si>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</si>
  <si>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</si>
  <si>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</si>
  <si>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</si>
  <si>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</si>
  <si>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</si>
  <si>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</si>
  <si>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</si>
  <si>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</si>
  <si>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</si>
  <si>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</si>
  <si>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</si>
  <si>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</si>
  <si>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</si>
  <si>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</si>
  <si>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</si>
  <si>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</si>
  <si>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</si>
  <si>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</si>
  <si>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</si>
  <si>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</si>
  <si>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</si>
  <si>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</si>
  <si>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</si>
  <si>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</si>
  <si>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</si>
  <si>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</si>
  <si>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</si>
  <si>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</si>
  <si>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</si>
  <si>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</si>
  <si>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</si>
  <si>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</si>
  <si>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</si>
  <si>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</si>
  <si>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</si>
  <si>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</si>
  <si>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</si>
  <si>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</si>
  <si>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</si>
  <si>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</si>
  <si>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</si>
  <si>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</si>
  <si>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</si>
  <si>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</si>
  <si>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</si>
  <si>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</si>
  <si>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</si>
  <si>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</si>
  <si>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</si>
  <si>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</si>
  <si>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</si>
  <si>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</si>
  <si>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</si>
  <si>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</si>
  <si>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</si>
  <si>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</si>
  <si>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</si>
  <si>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</si>
  <si>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</si>
  <si>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</si>
  <si>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</si>
  <si>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</si>
  <si>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</si>
  <si>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</si>
  <si>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</si>
  <si>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</si>
  <si>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</si>
  <si>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</si>
  <si>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</si>
  <si>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</si>
  <si>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</si>
  <si>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</si>
  <si>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</si>
  <si>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</si>
  <si>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</si>
  <si>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</si>
  <si>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</si>
  <si>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</si>
  <si>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</si>
  <si>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</si>
  <si>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</si>
  <si>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</si>
  <si>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</si>
  <si>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</si>
  <si>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</si>
  <si>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</si>
  <si>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</si>
  <si>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</si>
  <si>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</si>
  <si>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</si>
  <si>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</si>
  <si>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</si>
  <si>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</si>
  <si>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</si>
  <si>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</si>
  <si>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</si>
  <si>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</si>
  <si>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</si>
  <si>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</si>
  <si>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</si>
  <si>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</si>
  <si>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</si>
  <si>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</si>
  <si>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</si>
  <si>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</si>
  <si>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</si>
  <si>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</si>
  <si>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</si>
  <si>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</si>
  <si>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</si>
  <si>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</si>
  <si>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</si>
  <si>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</si>
  <si>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</si>
  <si>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</si>
  <si>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</si>
  <si>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</si>
  <si>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</si>
  <si>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</si>
  <si>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</si>
  <si>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</si>
  <si>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</si>
  <si>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</si>
  <si>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</si>
  <si>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</si>
  <si>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</si>
  <si>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</si>
  <si>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</si>
  <si>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</si>
  <si>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</si>
  <si>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</si>
  <si>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</si>
  <si>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</si>
  <si>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</si>
  <si>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</si>
  <si>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</si>
  <si>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</si>
  <si>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</si>
  <si>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</si>
  <si>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</si>
  <si>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</si>
  <si>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</si>
  <si>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</si>
  <si>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</si>
  <si>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</si>
  <si>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</si>
  <si>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</si>
  <si>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</si>
  <si>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</si>
  <si>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</si>
  <si>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</si>
  <si>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</si>
  <si>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</si>
  <si>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</si>
  <si>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</si>
  <si>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</si>
  <si>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</si>
  <si>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</si>
  <si>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</si>
  <si>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</si>
  <si>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</si>
  <si>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</si>
  <si>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</si>
  <si>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</si>
  <si>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</si>
  <si>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</si>
  <si>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</si>
  <si>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</si>
  <si>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</si>
  <si>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</si>
  <si>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</si>
  <si>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</si>
  <si>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</si>
  <si>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</si>
  <si>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</si>
  <si>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</si>
  <si>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</si>
  <si>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</si>
  <si>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</si>
  <si>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</si>
  <si>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</si>
  <si>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</si>
  <si>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</si>
  <si>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</si>
  <si>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</si>
  <si>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</si>
  <si>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</si>
  <si>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</si>
  <si>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</si>
  <si>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</si>
  <si>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</si>
  <si>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</si>
  <si>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</si>
  <si>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</si>
  <si>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</si>
  <si>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</si>
  <si>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</si>
  <si>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</si>
  <si>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</si>
  <si>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</si>
  <si>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</si>
  <si>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</si>
  <si>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</si>
  <si>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</si>
  <si>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</si>
  <si>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</si>
  <si>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</si>
  <si>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</si>
  <si>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</si>
  <si>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</si>
  <si>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</si>
  <si>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</si>
  <si>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</si>
  <si>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</si>
  <si>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</si>
  <si>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</si>
  <si>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</si>
  <si>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</si>
  <si>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</si>
  <si>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</si>
  <si>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</si>
  <si>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</si>
  <si>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</si>
  <si>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</si>
  <si>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</si>
  <si>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</si>
  <si>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</si>
  <si>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</si>
  <si>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</si>
  <si>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</si>
  <si>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</si>
  <si>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</si>
  <si>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</si>
  <si>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</si>
  <si>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</si>
  <si>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</si>
  <si>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</si>
  <si>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</si>
  <si>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</si>
  <si>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</si>
  <si>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</si>
  <si>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</si>
  <si>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</si>
  <si>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</si>
  <si>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</si>
  <si>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</si>
  <si>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</si>
  <si>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</si>
  <si>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</si>
  <si>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</si>
  <si>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</si>
  <si>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</si>
  <si>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</si>
  <si>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</si>
  <si>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</si>
  <si>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</si>
  <si>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</si>
  <si>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</si>
  <si>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</si>
  <si>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</si>
  <si>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</si>
  <si>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</si>
  <si>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</si>
  <si>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</si>
  <si>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</si>
  <si>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</si>
  <si>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</si>
  <si>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</si>
  <si>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</si>
  <si>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</si>
  <si>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</si>
  <si>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</si>
  <si>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</si>
  <si>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</si>
  <si>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</si>
  <si>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</si>
  <si>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</si>
  <si>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</si>
  <si>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</si>
  <si>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</si>
  <si>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</si>
  <si>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</si>
  <si>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</si>
  <si>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</si>
  <si>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</si>
  <si>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</si>
  <si>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</si>
  <si>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</si>
  <si>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</si>
  <si>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</si>
  <si>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</si>
  <si>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</si>
  <si>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</si>
  <si>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</si>
  <si>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</si>
  <si>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</si>
  <si>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</si>
  <si>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</si>
  <si>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</si>
  <si>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</si>
  <si>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</si>
  <si>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</si>
  <si>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</si>
  <si>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</si>
  <si>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</si>
  <si>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</si>
  <si>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</si>
  <si>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</si>
  <si>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</si>
  <si>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</si>
  <si>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</si>
  <si>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</si>
  <si>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</si>
  <si>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</si>
  <si>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</si>
  <si>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</si>
  <si>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</si>
  <si>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</si>
  <si>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</si>
  <si>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</si>
  <si>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</si>
  <si>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</si>
  <si>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</si>
  <si>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</si>
  <si>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</si>
  <si>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</si>
  <si>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</si>
  <si>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</si>
  <si>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</si>
  <si>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</si>
  <si>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</si>
  <si>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</si>
  <si>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</si>
  <si>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</si>
  <si>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</si>
  <si>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</si>
  <si>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</si>
  <si>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</si>
  <si>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</si>
  <si>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</si>
  <si>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</si>
  <si>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</si>
  <si>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</si>
  <si>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</si>
  <si>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</si>
  <si>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</si>
  <si>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</si>
  <si>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</si>
  <si>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</si>
  <si>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</si>
  <si>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</si>
  <si>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</si>
  <si>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</si>
  <si>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</si>
  <si>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</si>
  <si>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</si>
  <si>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</si>
  <si>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</si>
  <si>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</si>
  <si>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</si>
  <si>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</si>
  <si>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</si>
  <si>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</si>
  <si>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</si>
  <si>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</si>
  <si>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</si>
  <si>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</si>
  <si>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</si>
  <si>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</si>
  <si>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</si>
  <si>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</si>
  <si>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</si>
  <si>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</si>
  <si>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</si>
  <si>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</si>
  <si>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</si>
  <si>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</si>
  <si>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</si>
  <si>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</si>
  <si>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</si>
  <si>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</si>
  <si>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</si>
  <si>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</si>
  <si>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</si>
  <si>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</si>
  <si>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</si>
  <si>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</si>
  <si>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</si>
  <si>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</si>
  <si>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</si>
  <si>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</si>
  <si>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</si>
  <si>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</si>
  <si>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</si>
  <si>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</si>
  <si>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</si>
  <si>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</si>
  <si>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</si>
  <si>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</si>
  <si>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</si>
  <si>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</si>
  <si>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</si>
  <si>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</si>
  <si>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</si>
  <si>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</si>
  <si>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</si>
  <si>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</si>
  <si>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</si>
  <si>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</si>
  <si>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</si>
  <si>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</si>
  <si>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</si>
  <si>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</si>
  <si>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</si>
  <si>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</si>
  <si>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</si>
  <si>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</si>
  <si>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</si>
  <si>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</si>
  <si>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</si>
  <si>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</si>
  <si>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</si>
  <si>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</si>
  <si>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</si>
  <si>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</si>
  <si>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</si>
  <si>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</si>
  <si>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</si>
  <si>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</si>
  <si>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</si>
  <si>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</si>
  <si>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</si>
  <si>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</si>
  <si>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</si>
  <si>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</si>
  <si>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</si>
  <si>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</si>
  <si>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</si>
  <si>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</si>
  <si>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</si>
  <si>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</si>
  <si>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</si>
  <si>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</si>
  <si>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</si>
  <si>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</si>
  <si>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</si>
  <si>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</si>
  <si>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</si>
  <si>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</si>
  <si>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</si>
  <si>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</si>
  <si>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</si>
  <si>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</si>
  <si>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</si>
  <si>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</si>
  <si>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</si>
  <si>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</si>
  <si>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</si>
  <si>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</si>
  <si>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</si>
  <si>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</si>
  <si>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</si>
  <si>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</si>
  <si>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</si>
  <si>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</si>
  <si>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</si>
  <si>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</si>
  <si>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</si>
  <si>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</si>
  <si>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</si>
  <si>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</si>
  <si>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</si>
  <si>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</si>
  <si>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</si>
  <si>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</si>
  <si>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</si>
  <si>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</si>
  <si>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</si>
  <si>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</si>
  <si>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</si>
  <si>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</si>
  <si>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</si>
  <si>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</si>
  <si>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</si>
  <si>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</si>
  <si>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</si>
  <si>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</si>
  <si>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</si>
  <si>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</si>
  <si>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</si>
  <si>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</si>
  <si>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</si>
  <si>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</si>
  <si>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</si>
  <si>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</si>
  <si>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</si>
  <si>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</si>
  <si>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</si>
  <si>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</si>
  <si>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</si>
  <si>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</si>
  <si>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</si>
  <si>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</si>
  <si>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</si>
  <si>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</si>
  <si>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</si>
  <si>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</si>
  <si>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</si>
  <si>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</si>
  <si>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</si>
  <si>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</si>
  <si>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</si>
  <si>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</si>
  <si>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</si>
  <si>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</si>
  <si>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</si>
  <si>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</si>
  <si>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</si>
  <si>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</si>
  <si>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</si>
  <si>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</si>
  <si>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</si>
  <si>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</si>
  <si>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</si>
  <si>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</si>
  <si>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</si>
  <si>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</si>
  <si>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</si>
  <si>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</si>
  <si>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</si>
  <si>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</si>
  <si>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</si>
  <si>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</si>
  <si>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</si>
  <si>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</si>
  <si>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</si>
  <si>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</si>
  <si>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</si>
  <si>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</si>
  <si>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</si>
  <si>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</si>
  <si>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</si>
  <si>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</si>
  <si>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</si>
  <si>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</si>
  <si>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</si>
  <si>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</si>
  <si>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</si>
  <si>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</si>
  <si>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</si>
  <si>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</si>
  <si>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</si>
  <si>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</si>
  <si>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</si>
  <si>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</si>
  <si>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</si>
  <si>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</si>
  <si>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</si>
  <si>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</si>
  <si>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</si>
  <si>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</si>
  <si>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</si>
  <si>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</si>
  <si>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</si>
  <si>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</si>
  <si>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</si>
  <si>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</si>
  <si>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</si>
  <si>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</si>
  <si>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</si>
  <si>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</si>
  <si>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</si>
  <si>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</si>
  <si>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</si>
  <si>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</si>
  <si>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</si>
  <si>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</si>
  <si>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</si>
  <si>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</si>
  <si>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</si>
  <si>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</si>
  <si>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</si>
  <si>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</si>
  <si>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</si>
  <si>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</si>
  <si>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</si>
  <si>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</si>
  <si>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</si>
  <si>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</si>
  <si>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</si>
  <si>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</si>
  <si>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</si>
  <si>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</si>
  <si>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</si>
  <si>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</si>
  <si>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</si>
  <si>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</si>
  <si>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</si>
  <si>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</si>
  <si>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</si>
  <si>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</si>
  <si>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</si>
  <si>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</si>
  <si>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</si>
  <si>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</si>
  <si>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</si>
  <si>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</si>
  <si>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</si>
  <si>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</si>
  <si>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</si>
  <si>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</si>
  <si>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</si>
  <si>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</si>
  <si>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</si>
  <si>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</si>
  <si>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</si>
  <si>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</si>
  <si>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</si>
  <si>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</si>
  <si>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</si>
  <si>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</si>
  <si>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</si>
  <si>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</si>
  <si>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</si>
  <si>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</si>
  <si>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</si>
  <si>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</si>
  <si>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</si>
  <si>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</si>
  <si>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</si>
  <si>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</si>
  <si>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</si>
  <si>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</si>
  <si>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</si>
  <si>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</si>
  <si>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</si>
  <si>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</si>
  <si>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</si>
  <si>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</si>
  <si>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</si>
  <si>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</si>
  <si>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</si>
  <si>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</si>
  <si>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</si>
  <si>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</si>
  <si>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</si>
  <si>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</si>
  <si>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</si>
  <si>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</si>
  <si>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</si>
  <si>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</si>
  <si>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</si>
  <si>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</si>
  <si>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</si>
  <si>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</si>
  <si>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</si>
  <si>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</si>
  <si>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</si>
  <si>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</si>
  <si>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</si>
  <si>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</si>
  <si>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</si>
  <si>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</si>
  <si>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</si>
  <si>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</si>
  <si>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</si>
  <si>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</si>
  <si>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</si>
  <si>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</si>
  <si>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</si>
  <si>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</si>
  <si>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</si>
  <si>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</si>
  <si>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</si>
  <si>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</si>
  <si>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</si>
  <si>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</si>
  <si>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</si>
  <si>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</si>
  <si>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</si>
  <si>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</si>
  <si>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</si>
  <si>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</si>
  <si>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</si>
  <si>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</si>
  <si>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</si>
  <si>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</si>
  <si>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</si>
  <si>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</si>
  <si>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</si>
  <si>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</si>
  <si>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</si>
  <si>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</si>
  <si>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</si>
  <si>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</si>
  <si>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</si>
  <si>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</si>
  <si>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</si>
  <si>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</si>
  <si>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</si>
  <si>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</si>
  <si>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</si>
  <si>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</si>
  <si>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</si>
  <si>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</si>
  <si>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</si>
  <si>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</si>
  <si>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</si>
  <si>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</si>
  <si>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</si>
  <si>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</si>
  <si>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</si>
  <si>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</si>
  <si>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</si>
  <si>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</si>
  <si>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</si>
  <si>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</si>
  <si>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</si>
  <si>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</si>
  <si>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</si>
  <si>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</si>
  <si>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</si>
  <si>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</si>
  <si>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</si>
  <si>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</si>
  <si>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</si>
  <si>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</si>
  <si>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</si>
  <si>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</si>
  <si>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</si>
  <si>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</si>
  <si>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</si>
  <si>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</si>
  <si>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</si>
  <si>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</si>
  <si>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</si>
  <si>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</si>
  <si>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</si>
  <si>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</si>
  <si>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</si>
  <si>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</si>
  <si>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</si>
  <si>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</si>
  <si>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</si>
  <si>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</si>
  <si>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</si>
  <si>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</si>
  <si>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</si>
  <si>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</si>
  <si>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</si>
  <si>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</si>
  <si>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</si>
  <si>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</si>
  <si>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</si>
  <si>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</si>
  <si>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</si>
  <si>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</si>
  <si>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</si>
  <si>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</si>
  <si>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</si>
  <si>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</si>
  <si>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</si>
  <si>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</si>
  <si>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</si>
  <si>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</si>
  <si>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</si>
  <si>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</si>
  <si>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</si>
  <si>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</si>
  <si>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</si>
  <si>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</si>
  <si>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</si>
  <si>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</si>
  <si>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</si>
  <si>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</si>
  <si>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</si>
  <si>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</si>
  <si>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</si>
  <si>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</si>
  <si>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</si>
  <si>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</si>
  <si>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</si>
  <si>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</si>
  <si>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</si>
  <si>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</si>
  <si>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</si>
  <si>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</si>
  <si>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</si>
  <si>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</si>
  <si>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</si>
  <si>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</si>
  <si>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</si>
  <si>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</si>
  <si>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</si>
  <si>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</si>
  <si>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</si>
  <si>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</si>
  <si>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</si>
  <si>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</si>
  <si>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</si>
  <si>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</si>
  <si>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</si>
  <si>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</si>
  <si>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</si>
  <si>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</si>
  <si>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</si>
  <si>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</si>
  <si>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</si>
  <si>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</si>
  <si>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</si>
  <si>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</si>
  <si>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</si>
  <si>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</si>
  <si>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</si>
  <si>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</si>
  <si>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</si>
  <si>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</si>
  <si>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</si>
  <si>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</si>
  <si>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</si>
  <si>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</si>
  <si>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</si>
  <si>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</si>
  <si>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</si>
  <si>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</si>
  <si>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</si>
  <si>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</si>
  <si>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</si>
  <si>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</si>
  <si>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</si>
  <si>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</si>
  <si>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</si>
  <si>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</si>
  <si>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</si>
  <si>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</si>
  <si>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</si>
  <si>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</si>
  <si>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</si>
  <si>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</si>
  <si>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</si>
  <si>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</si>
  <si>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</si>
  <si>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</si>
  <si>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</si>
  <si>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</si>
  <si>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</si>
  <si>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</si>
  <si>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</si>
  <si>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</si>
  <si>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</si>
  <si>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</si>
  <si>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</si>
  <si>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</si>
  <si>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</si>
  <si>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</si>
  <si>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</si>
  <si>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</si>
  <si>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</si>
  <si>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</si>
  <si>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</si>
  <si>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</si>
  <si>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</si>
  <si>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</si>
  <si>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</si>
  <si>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</si>
  <si>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</si>
  <si>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</si>
  <si>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</si>
  <si>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</si>
  <si>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</si>
  <si>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</si>
  <si>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</si>
  <si>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</si>
  <si>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</si>
  <si>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</si>
  <si>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</si>
  <si>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</si>
  <si>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</si>
  <si>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</si>
  <si>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</si>
  <si>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</si>
  <si>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</si>
  <si>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</si>
  <si>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</si>
  <si>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</si>
  <si>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</si>
  <si>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</si>
  <si>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</si>
  <si>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</si>
  <si>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</si>
  <si>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</si>
  <si>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</si>
  <si>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</si>
  <si>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</si>
  <si>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</si>
  <si>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</si>
  <si>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</si>
  <si>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</si>
  <si>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</si>
  <si>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</si>
  <si>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</si>
  <si>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</si>
  <si>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</si>
  <si>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</si>
  <si>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</si>
  <si>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</si>
  <si>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</si>
  <si>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</si>
  <si>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</si>
  <si>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</si>
  <si>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</si>
  <si>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</si>
  <si>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</si>
  <si>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</si>
  <si>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</si>
  <si>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</si>
  <si>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</si>
  <si>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</si>
  <si>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</si>
  <si>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</si>
  <si>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</si>
  <si>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</si>
  <si>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</si>
  <si>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</si>
  <si>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</si>
  <si>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</si>
  <si>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</si>
  <si>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</si>
  <si>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</si>
  <si>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</si>
  <si>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</si>
  <si>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</si>
  <si>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</si>
  <si>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</si>
  <si>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</si>
  <si>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</si>
  <si>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</si>
  <si>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</si>
  <si>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</si>
  <si>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</si>
  <si>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</si>
  <si>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</si>
  <si>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</si>
  <si>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</si>
  <si>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</si>
  <si>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</si>
  <si>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</si>
  <si>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</si>
  <si>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</si>
  <si>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</si>
  <si>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</si>
  <si>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</si>
  <si>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</si>
  <si>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</si>
  <si>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</si>
  <si>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</si>
  <si>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</si>
  <si>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</si>
  <si>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</si>
  <si>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</si>
  <si>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</si>
  <si>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</si>
  <si>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</si>
  <si>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</si>
  <si>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</si>
  <si>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</si>
  <si>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</si>
  <si>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</si>
  <si>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</si>
  <si>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</si>
  <si>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</si>
  <si>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</si>
  <si>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</si>
  <si>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</si>
  <si>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</si>
  <si>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</si>
  <si>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</si>
  <si>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</si>
  <si>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</si>
  <si>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</si>
  <si>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</si>
  <si>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</si>
  <si>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</si>
  <si>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</si>
  <si>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</si>
  <si>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</si>
  <si>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</si>
  <si>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</si>
  <si>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</si>
  <si>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</si>
  <si>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</si>
  <si>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</si>
  <si>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</si>
  <si>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</si>
  <si>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</si>
  <si>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</si>
  <si>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</si>
  <si>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</si>
  <si>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</si>
  <si>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</si>
  <si>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</si>
  <si>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</si>
  <si>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</si>
  <si>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</si>
  <si>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</si>
  <si>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</si>
  <si>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</si>
  <si>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</si>
  <si>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</si>
  <si>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</si>
  <si>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</si>
  <si>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</si>
  <si>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</si>
  <si>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</si>
  <si>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</si>
  <si>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</si>
  <si>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</si>
  <si>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</si>
  <si>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</si>
  <si>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</si>
  <si>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</si>
  <si>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</si>
  <si>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</si>
  <si>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</si>
  <si>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</si>
  <si>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</si>
  <si>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</si>
  <si>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</si>
  <si>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</si>
  <si>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</si>
  <si>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</si>
  <si>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</si>
  <si>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</si>
  <si>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</si>
  <si>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</si>
  <si>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</si>
  <si>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</si>
  <si>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</si>
  <si>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</si>
  <si>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</si>
  <si>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</si>
  <si>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</si>
  <si>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</si>
  <si>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</si>
  <si>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</si>
  <si>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</si>
  <si>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</si>
  <si>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</si>
  <si>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</si>
  <si>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</si>
  <si>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</si>
  <si>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</si>
  <si>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</si>
  <si>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</si>
  <si>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</si>
  <si>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</si>
  <si>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</si>
  <si>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</si>
  <si>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</si>
  <si>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</si>
  <si>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</si>
  <si>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</si>
  <si>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</si>
  <si>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</si>
  <si>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</si>
  <si>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</si>
  <si>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</si>
  <si>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</si>
  <si>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</si>
  <si>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</si>
  <si>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</si>
  <si>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</si>
  <si>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</si>
  <si>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</si>
  <si>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</si>
  <si>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</si>
  <si>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</si>
  <si>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</si>
  <si>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</si>
  <si>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</si>
  <si>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</si>
  <si>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</si>
  <si>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</si>
  <si>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</si>
  <si>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</si>
  <si>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</si>
  <si>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</si>
  <si>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</si>
  <si>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</si>
  <si>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</si>
  <si>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</si>
  <si>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</si>
  <si>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</si>
  <si>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</si>
  <si>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</si>
  <si>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</si>
  <si>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</si>
  <si>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</si>
  <si>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</si>
  <si>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</si>
  <si>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</si>
  <si>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</si>
  <si>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</si>
  <si>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</si>
  <si>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</si>
  <si>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</si>
  <si>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</si>
  <si>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</si>
  <si>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</si>
  <si>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</si>
  <si>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</si>
  <si>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</si>
  <si>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</si>
  <si>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</si>
  <si>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</si>
  <si>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</si>
  <si>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</si>
  <si>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</si>
  <si>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</si>
  <si>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</si>
  <si>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</si>
  <si>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</si>
  <si>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</si>
  <si>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</si>
  <si>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</si>
  <si>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</si>
  <si>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</si>
  <si>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</si>
  <si>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</si>
  <si>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</si>
  <si>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</si>
  <si>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</si>
  <si>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</si>
  <si>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</si>
  <si>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</si>
  <si>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</si>
  <si>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</si>
  <si>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</si>
  <si>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</si>
  <si>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</si>
  <si>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</si>
  <si>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</si>
  <si>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</si>
  <si>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</si>
  <si>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</si>
  <si>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</si>
  <si>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</si>
  <si>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</si>
  <si>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</si>
  <si>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</si>
  <si>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</si>
  <si>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</si>
  <si>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</si>
  <si>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</si>
  <si>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</si>
  <si>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</si>
  <si>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</si>
  <si>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</si>
  <si>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</si>
  <si>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</si>
  <si>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</si>
  <si>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</si>
  <si>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</si>
  <si>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</si>
  <si>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</si>
  <si>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</si>
  <si>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</si>
  <si>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waiting open PCM</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</si>
  <si>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</si>
  <si>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</si>
  <si>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</si>
  <si>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</si>
  <si>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</si>
  <si>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</si>
  <si>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</si>
  <si>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</si>
  <si>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</si>
  <si>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</si>
  <si>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</si>
  <si>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</si>
  <si>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</si>
  <si>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</si>
  <si>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</si>
  <si>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</si>
  <si>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</si>
  <si>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</si>
  <si>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</si>
  <si>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</si>
  <si>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</si>
  <si>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</si>
  <si>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</si>
  <si>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</si>
  <si>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</si>
  <si>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</si>
  <si>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</si>
  <si>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</si>
  <si>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</si>
  <si>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</si>
  <si>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</si>
  <si>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</si>
  <si>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</si>
  <si>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</si>
  <si>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</si>
  <si>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</si>
  <si>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</si>
  <si>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</si>
  <si>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</si>
  <si>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</si>
  <si>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</si>
  <si>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</si>
  <si>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</si>
  <si>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</si>
  <si>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</si>
  <si>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</si>
  <si>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</si>
  <si>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</si>
  <si>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</si>
  <si>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</si>
  <si>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</si>
  <si>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</si>
  <si>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</si>
  <si>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</si>
  <si>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</si>
  <si>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</si>
  <si>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</si>
  <si>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</si>
  <si>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</si>
  <si>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</si>
  <si>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</si>
  <si>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</si>
  <si>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</si>
  <si>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</si>
  <si>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</si>
  <si>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</si>
  <si>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</si>
  <si>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</si>
  <si>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</si>
  <si>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</si>
  <si>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</si>
  <si>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</si>
  <si>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</si>
  <si>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</si>
  <si>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</si>
  <si>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</si>
  <si>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</si>
  <si>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</si>
  <si>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</si>
  <si>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</si>
  <si>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</si>
  <si>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</si>
  <si>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</si>
  <si>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</si>
  <si>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</si>
  <si>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</si>
  <si>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</si>
  <si>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PCM-20251009-00001495</t>
  </si>
  <si>
    <t xml:space="preserve">ETA 50 min </t>
  </si>
  <si>
    <t xml:space="preserve"> PCM-20250215-00000830 </t>
  </si>
  <si>
    <t>LTE site still down and  site located in aramco area access issue need special permission</t>
  </si>
  <si>
    <t xml:space="preserve"> PCM-20251009-00001188 </t>
  </si>
  <si>
    <t xml:space="preserve">access road issue </t>
  </si>
  <si>
    <t>PCM-20251009-00001675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</si>
  <si>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</si>
  <si>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</si>
  <si>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</si>
  <si>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</si>
  <si>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</si>
  <si>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</si>
  <si>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</si>
  <si>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</si>
  <si>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</si>
  <si>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</si>
  <si>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</si>
  <si>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</si>
  <si>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PCM-20251009-00001424</t>
  </si>
  <si>
    <t>ETA 75 mins</t>
  </si>
  <si>
    <t>TT-20251009-01473 // NA</t>
  </si>
  <si>
    <t xml:space="preserve">At site TS </t>
  </si>
  <si>
    <t>TT-20251007-01575 // NA</t>
  </si>
  <si>
    <t xml:space="preserve">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</si>
</sst>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5" totalsRowShown="0" headerRowDxfId="15" dataDxfId="14" headerRowBorderDxfId="12" tableBorderDxfId="13">
  <autoFilter ref="A1:L20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J19" sqref="J1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276.77633182870341</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2</v>
      </c>
      <c r="D3" s="142" t="s">
        <v>16591</v>
      </c>
      <c r="E3" s="143"/>
      <c r="F3" s="144">
        <v>45939.707071759258</v>
      </c>
      <c r="G3" s="145">
        <f ca="1">IFERROR(NOW()-F3,"")</f>
        <v>1.7685995371721219E-2</v>
      </c>
      <c r="H3" s="144">
        <v>45939.707071759258</v>
      </c>
      <c r="I3" s="142" t="str">
        <f>IFERROR(VLOOKUP(D3,DB!A:F,6,0),"")</f>
        <v>Generator-SG</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45939.72475775463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45939.72475775463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45939.72475775463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45939.72475775463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45939.72475775463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45939.72475775463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45939.72475775463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45939.72475775463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45939.72475775463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45939.72475775463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45939.72475775463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45939.72475775463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45939.72475775463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45939.72475775463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45939.72475775463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45939.72475775463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45939.72475775463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45939.72475775463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45939.72475775463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45939.72475775463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45939.72475775463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45939.72475775463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45939.72475775463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45939.72475775463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45939.72475775463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45939.72475775463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45939.72475775463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45939.72475775463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45939.72475775463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45939.72475775463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45939.72475775463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45939.72475775463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45939.72475775463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45939.72475775463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45939.72475775463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45939.72475775463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45939.72475775463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45939.72475775463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45939.72475775463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45939.72475775463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45939.72475775463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45939.72475775463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45939.72475775463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45939.72475775463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45939.72475775463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45939.72475775463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45939.72475775463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45939.72475775463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45939.72475775463</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45939.72475775463</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45939.72475775463</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45939.72475775463</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45939.72475775463</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45939.72475775463</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45939.72475775463</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45939.72475775463</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45939.72475775463</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45939.72475775463</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45939.72475775463</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45939.72475775463</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45939.72475775463</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DAFF4712-9C4C-47C8-BA5F-1927603BFABB}"/>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132.99767442129814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114.72491979166807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2</v>
      </c>
      <c r="D6" s="18" t="s">
        <v>25600</v>
      </c>
      <c r="E6" s="120" t="s">
        <v>39045</v>
      </c>
      <c r="F6" s="121">
        <v>45939.657118055555</v>
      </c>
      <c r="G6" s="122">
        <f ca="1">IFERROR(NOW()-F6,"-")</f>
        <v>6.763969907478895E-2</v>
      </c>
      <c r="H6" s="121">
        <v>45939.641840277778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45939.72475775463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9"/>
      <c r="E8" s="120"/>
      <c r="F8" s="121"/>
      <c r="G8" s="122">
        <f ca="1">IFERROR(NOW()-F8,"-")</f>
        <v>45939.72475775463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45939.72475775463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45939.72475775463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45939.72475775463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45939.72475775463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45939.72475775463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45939.72475775463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45939.72475775463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45939.72475775463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45939.72475775463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45939.72475775463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45939.72475775463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45939.72475775463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45939.72475775463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45939.72475775463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45939.72475775463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45939.72475775463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45939.72475775463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45939.72475775463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45939.72475775463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45939.72475775463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45939.72475775463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45939.72475775463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45939.72475775463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45939.72475775463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45939.72475775463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45939.72475775463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45939.72475775463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45939.72475775463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45939.72475775463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45939.72475775463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45939.72475775463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45939.72475775463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45939.72475775463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45939.72475775463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45939.72475775463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45939.72475775463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45939.72475775463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45939.72475775463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45939.72475775463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45939.72475775463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45939.72475775463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45939.72475775463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45939.72475775463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45939.72475775463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45939.72475775463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45939.72475775463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45939.72475775463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45939.72475775463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45939.72475775463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45939.72475775463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45939.72475775463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45939.72475775463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45939.72475775463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45939.72475775463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45939.72475775463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45939.72475775463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45939.72475775463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45939.72475775463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45939.72475775463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45939.72475775463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45939.72475775463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45939.72475775463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45939.72475775463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45939.72475775463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45939.72475775463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45939.72475775463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45939.72475775463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45939.72475775463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45939.72475775463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45939.72475775463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45939.72475775463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45939.72475775463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45939.72475775463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45939.72475775463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45939.72475775463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45939.72475775463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45939.72475775463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45939.72475775463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45939.72475775463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45939.72475775463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45939.72475775463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45939.72475775463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45939.72475775463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45939.72475775463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45939.72475775463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45939.72475775463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45939.72475775463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45939.72475775463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45939.72475775463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45939.72475775463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45939.72475775463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45939.72475775463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45939.72475775463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45939.72475775463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45939.72475775463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45939.72475775463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45939.72475775463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45939.72475775463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45939.72475775463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45939.72475775463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45939.72475775463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45939.72475775463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45939.72475775463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45939.72475775463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45939.72475775463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45939.72475775463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45939.72475775463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45939.72475775463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45939.72475775463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45939.72475775463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45939.72475775463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45939.72475775463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45939.72475775463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45939.72475775463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45939.72475775463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45939.72475775463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45939.72475775463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45939.72475775463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45939.72475775463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45939.72475775463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45939.72475775463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45939.72475775463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45939.72475775463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45939.72475775463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45939.72475775463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45939.72475775463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45939.72475775463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45939.72475775463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45939.72475775463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45939.72475775463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45939.72475775463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45939.72475775463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45939.72475775463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45939.72475775463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45939.72475775463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45939.72475775463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45939.72475775463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45939.72475775463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45939.72475775463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45939.72475775463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45939.72475775463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45939.72475775463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45939.72475775463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45939.72475775463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45939.72475775463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45939.72475775463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45939.72475775463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45939.72475775463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45939.72475775463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45939.72475775463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45939.72475775463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45939.72475775463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45939.72475775463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45939.72475775463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45939.72475775463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45939.72475775463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45939.72475775463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45939.72475775463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45939.72475775463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45939.72475775463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45939.72475775463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45939.72475775463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45939.72475775463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45939.72475775463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45939.72475775463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45939.72475775463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45939.72475775463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45939.72475775463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45939.72475775463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45939.72475775463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45939.72475775463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45939.72475775463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45939.72475775463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45939.72475775463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45939.72475775463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45939.72475775463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45939.72475775463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45939.72475775463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45939.72475775463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45939.72475775463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45939.72475775463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45939.72475775463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45939.72475775463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45939.72475775463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45939.72475775463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45939.72475775463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45939.72475775463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45939.72475775463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45939.72475775463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45939.72475775463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45939.72475775463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45939.72475775463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45939.72475775463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45939.72475775463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45939.72475775463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45939.72475775463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45939.72475775463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45939.72475775463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45939.72475775463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45939.72475775463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45939.72475775463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45939.72475775463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45939.72475775463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45939.72475775463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45939.72475775463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45939.72475775463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45939.72475775463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45939.72475775463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45939.72475775463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45939.72475775463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45939.72475775463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45939.72475775463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45939.72475775463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45939.72475775463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45939.72475775463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45939.72475775463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45939.72475775463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45939.72475775463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45939.72475775463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45939.72475775463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45939.72475775463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45939.72475775463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45939.72475775463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45939.72475775463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45939.72475775463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45939.72475775463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45939.72475775463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45939.72475775463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45939.72475775463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45939.72475775463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45939.72475775463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45939.72475775463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45939.72475775463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45939.72475775463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45939.72475775463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45939.72475775463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45939.72475775463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45939.72475775463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45939.72475775463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45939.72475775463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45939.72475775463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45939.72475775463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45939.72475775463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45939.72475775463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45939.72475775463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45939.72475775463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45939.72475775463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45939.72475775463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45939.72475775463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45939.72475775463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45939.72475775463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45939.72475775463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45939.72475775463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45939.72475775463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45939.72475775463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45939.72475775463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45939.72475775463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45939.72475775463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45939.72475775463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45939.72475775463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45939.72475775463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45939.72475775463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45939.72475775463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45939.72475775463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45939.72475775463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45939.72475775463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45939.72475775463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45939.72475775463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45939.72475775463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45939.72475775463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45939.72475775463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45939.72475775463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45939.72475775463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45939.72475775463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45939.72475775463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45939.72475775463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45939.72475775463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45939.72475775463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45939.72475775463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45939.72475775463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45939.72475775463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45939.72475775463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45939.72475775463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45939.72475775463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45939.72475775463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45939.72475775463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45939.72475775463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45939.72475775463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45939.72475775463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45939.72475775463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45939.72475775463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45939.72475775463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45939.72475775463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45939.72475775463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45939.72475775463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45939.72475775463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45939.72475775463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45939.72475775463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45939.72475775463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45939.72475775463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45939.72475775463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45939.72475775463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45939.72475775463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45939.72475775463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45939.72475775463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45939.72475775463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45939.72475775463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45939.72475775463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45939.72475775463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45939.72475775463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45939.72475775463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45939.72475775463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45939.72475775463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45939.72475775463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45939.72475775463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45939.72475775463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45939.72475775463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45939.72475775463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45939.72475775463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45939.72475775463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45939.72475775463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45939.72475775463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45939.72475775463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45939.72475775463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45939.72475775463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45939.72475775463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45939.72475775463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45939.72475775463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45939.72475775463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45939.72475775463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45939.72475775463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45939.72475775463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45939.72475775463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45939.72475775463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45939.72475775463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45939.72475775463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45939.72475775463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45939.72475775463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45939.72475775463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45939.72475775463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45939.72475775463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45939.72475775463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45939.72475775463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45939.72475775463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45939.72475775463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45939.72475775463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45939.72475775463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45939.72475775463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45939.72475775463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45939.72475775463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45939.72475775463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45939.72475775463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45939.72475775463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45939.72475775463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45939.72475775463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45939.72475775463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45939.72475775463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45939.72475775463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45939.72475775463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45939.72475775463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45939.72475775463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45939.72475775463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45939.72475775463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45939.72475775463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45939.72475775463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45939.72475775463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45939.72475775463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45939.72475775463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45939.72475775463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45939.72475775463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45939.72475775463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45939.72475775463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45939.72475775463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45939.72475775463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45939.72475775463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45939.72475775463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45939.72475775463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45939.72475775463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45939.72475775463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45939.72475775463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45939.72475775463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45939.72475775463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45939.72475775463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45939.72475775463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45939.72475775463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45939.72475775463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45939.72475775463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45939.72475775463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45939.72475775463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45939.72475775463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45939.72475775463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45939.72475775463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45939.72475775463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45939.72475775463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45939.72475775463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45939.72475775463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45939.72475775463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45939.72475775463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45939.72475775463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45939.72475775463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45939.72475775463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45939.72475775463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45939.72475775463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45939.72475775463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45939.72475775463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45939.72475775463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45939.72475775463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45939.72475775463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45939.72475775463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45939.72475775463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45939.72475775463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45939.72475775463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45939.72475775463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45939.72475775463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45939.72475775463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45939.72475775463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45939.72475775463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45939.72475775463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45939.72475775463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45939.72475775463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45939.72475775463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45939.72475775463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45939.72475775463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45939.72475775463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45939.72475775463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45939.72475775463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45939.72475775463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45939.72475775463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45939.72475775463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45939.72475775463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45939.72475775463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45939.72475775463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45939.72475775463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45939.72475775463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45939.72475775463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45939.72475775463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45939.72475775463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45939.72475775463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45939.72475775463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45939.72475775463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45939.72475775463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45939.72475775463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45939.72475775463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45939.72475775463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45939.72475775463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45939.72475775463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45939.72475775463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45939.72475775463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45939.72475775463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45939.72475775463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45939.72475775463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45939.72475775463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45939.72475775463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45939.72475775463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45939.72475775463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45939.72475775463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45939.72475775463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45939.72475775463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45939.72475775463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45939.72475775463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45939.72475775463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45939.72475775463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45939.72475775463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45939.72475775463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45939.72475775463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45939.72475775463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45939.72475775463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45939.72475775463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45939.72475775463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45939.72475775463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45939.72475775463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45939.72475775463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45939.72475775463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45939.72475775463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45939.72475775463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45939.72475775463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45939.72475775463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45939.72475775463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45939.72475775463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45939.72475775463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45939.72475775463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45939.72475775463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45939.72475775463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45939.72475775463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45939.72475775463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45939.72475775463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45939.72475775463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45939.72475775463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45939.72475775463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45939.72475775463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45939.72475775463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45939.72475775463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45939.72475775463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45939.72475775463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45939.72475775463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45939.72475775463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45939.72475775463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45939.72475775463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45939.72475775463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45939.72475775463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45939.72475775463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45939.72475775463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45939.72475775463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45939.72475775463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45939.72475775463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45939.72475775463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45939.72475775463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45939.72475775463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45939.72475775463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45939.72475775463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45939.72475775463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45939.72475775463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45939.72475775463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45939.72475775463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45939.72475775463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45939.72475775463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45939.72475775463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45939.72475775463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45939.72475775463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45939.72475775463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45939.72475775463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45939.72475775463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45939.72475775463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45939.72475775463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45939.72475775463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45939.72475775463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45939.72475775463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45939.72475775463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45939.72475775463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45939.72475775463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45939.72475775463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45939.72475775463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45939.72475775463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45939.72475775463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45939.72475775463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45939.72475775463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45939.72475775463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45939.72475775463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45939.72475775463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45939.72475775463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45939.72475775463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45939.72475775463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45939.72475775463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45939.72475775463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45939.72475775463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45939.72475775463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45939.72475775463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45939.72475775463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45939.72475775463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45939.72475775463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45939.72475775463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45939.72475775463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45939.72475775463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45939.72475775463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45939.72475775463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45939.72475775463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45939.72475775463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45939.72475775463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45939.72475775463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45939.72475775463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45939.72475775463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45939.72475775463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45939.72475775463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45939.72475775463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45939.72475775463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45939.72475775463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45939.72475775463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45939.72475775463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45939.72475775463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45939.72475775463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45939.72475775463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45939.72475775463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45939.72475775463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45939.72475775463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45939.72475775463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45939.72475775463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45939.72475775463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45939.72475775463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45939.72475775463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45939.72475775463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45939.72475775463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45939.72475775463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45939.72475775463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45939.72475775463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45939.72475775463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45939.72475775463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45939.72475775463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45939.72475775463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45939.72475775463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45939.72475775463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45939.72475775463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45939.72475775463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45939.72475775463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45939.72475775463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45939.72475775463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45939.72475775463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45939.72475775463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45939.72475775463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45939.72475775463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45939.72475775463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45939.72475775463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45939.72475775463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45939.72475775463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45939.72475775463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45939.72475775463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45939.72475775463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45939.72475775463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45939.72475775463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45939.72475775463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45939.72475775463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45939.72475775463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45939.72475775463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45939.72475775463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45939.72475775463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45939.72475775463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45939.72475775463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45939.72475775463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45939.72475775463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45939.72475775463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45939.72475775463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45939.72475775463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45939.72475775463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45939.72475775463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45939.72475775463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45939.72475775463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45939.72475775463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45939.72475775463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45939.72475775463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45939.72475775463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45939.72475775463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45939.72475775463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45939.72475775463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45939.72475775463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45939.72475775463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45939.72475775463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45939.72475775463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45939.72475775463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45939.72475775463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45939.72475775463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45939.72475775463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45939.72475775463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45939.72475775463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45939.72475775463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45939.72475775463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45939.72475775463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45939.72475775463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45939.72475775463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45939.72475775463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45939.72475775463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45939.72475775463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45939.72475775463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45939.72475775463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45939.72475775463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45939.72475775463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45939.72475775463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45939.72475775463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45939.72475775463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45939.72475775463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45939.72475775463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45939.72475775463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45939.72475775463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45939.72475775463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45939.72475775463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45939.72475775463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45939.72475775463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45939.72475775463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45939.72475775463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45939.72475775463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45939.72475775463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45939.72475775463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45939.72475775463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45939.72475775463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45939.72475775463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45939.72475775463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45939.72475775463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45939.72475775463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45939.72475775463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45939.72475775463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45939.72475775463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45939.72475775463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45939.72475775463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45939.72475775463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45939.72475775463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45939.72475775463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45939.72475775463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45939.72475775463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45939.72475775463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45939.72475775463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45939.72475775463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45939.72475775463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45939.72475775463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45939.72475775463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45939.72475775463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45939.72475775463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45939.72475775463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45939.72475775463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45939.72475775463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45939.72475775463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45939.72475775463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45939.72475775463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45939.72475775463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45939.72475775463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45939.72475775463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45939.72475775463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45939.72475775463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45939.72475775463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45939.72475775463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45939.72475775463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45939.72475775463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45939.72475775463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45939.72475775463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45939.72475775463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45939.72475775463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45939.72475775463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45939.72475775463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45939.72475775463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45939.72475775463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45939.72475775463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45939.72475775463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45939.72475775463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45939.72475775463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45939.72475775463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45939.72475775463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45939.72475775463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45939.72475775463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45939.72475775463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45939.72475775463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45939.72475775463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45939.72475775463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45939.72475775463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45939.72475775463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45939.72475775463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45939.72475775463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45939.72475775463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45939.72475775463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45939.72475775463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45939.72475775463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45939.72475775463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45939.72475775463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45939.72475775463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45939.72475775463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45939.72475775463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45939.72475775463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45939.72475775463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45939.72475775463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45939.72475775463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45939.72475775463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45939.72475775463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45939.72475775463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45939.72475775463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45939.72475775463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45939.72475775463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45939.72475775463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45939.72475775463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45939.72475775463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45939.72475775463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45939.72475775463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45939.72475775463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45939.72475775463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45939.72475775463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45939.72475775463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45939.72475775463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45939.72475775463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45939.72475775463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45939.72475775463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45939.72475775463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45939.72475775463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45939.72475775463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45939.72475775463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45939.72475775463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45939.72475775463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45939.72475775463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45939.72475775463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45939.72475775463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45939.72475775463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45939.72475775463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45939.72475775463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45939.72475775463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45939.72475775463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45939.72475775463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45939.72475775463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45939.72475775463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45939.72475775463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45939.72475775463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45939.72475775463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45939.72475775463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45939.72475775463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45939.72475775463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45939.72475775463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45939.72475775463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45939.72475775463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45939.72475775463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45939.72475775463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45939.72475775463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45939.72475775463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45939.72475775463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45939.72475775463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45939.72475775463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45939.72475775463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45939.72475775463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45939.72475775463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45939.72475775463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45939.72475775463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45939.72475775463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45939.72475775463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45939.72475775463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45939.72475775463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45939.72475775463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45939.72475775463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45939.72475775463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45939.72475775463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45939.72475775463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45939.72475775463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45939.72475775463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45939.72475775463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45939.72475775463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45939.72475775463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45939.72475775463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45939.72475775463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45939.72475775463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45939.72475775463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45939.72475775463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45939.72475775463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45939.72475775463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45939.72475775463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45939.72475775463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45939.72475775463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45939.72475775463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45939.72475775463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45939.72475775463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45939.72475775463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45939.72475775463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45939.72475775463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45939.72475775463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45939.72475775463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45939.72475775463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45939.72475775463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45939.72475775463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45939.72475775463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45939.72475775463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45939.72475775463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45939.72475775463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45939.72475775463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45939.72475775463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45939.72475775463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45939.72475775463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45939.72475775463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45939.72475775463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45939.72475775463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45939.72475775463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45939.72475775463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45939.72475775463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45939.72475775463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45939.72475775463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45939.72475775463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45939.72475775463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45939.72475775463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45939.72475775463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45939.72475775463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45939.72475775463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45939.72475775463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45939.72475775463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45939.72475775463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45939.72475775463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45939.72475775463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45939.72475775463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45939.72475775463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45939.72475775463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45939.72475775463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45939.72475775463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45939.72475775463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45939.72475775463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45939.72475775463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45939.72475775463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45939.72475775463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45939.72475775463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45939.72475775463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45939.72475775463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45939.72475775463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45939.72475775463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45939.72475775463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45939.72475775463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45939.72475775463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45939.72475775463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45939.72475775463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45939.72475775463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45939.72475775463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45939.72475775463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45939.72475775463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45939.72475775463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45939.72475775463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45939.72475775463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45939.72475775463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45939.72475775463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45939.72475775463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45939.72475775463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45939.72475775463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45939.72475775463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45939.72475775463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45939.72475775463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45939.72475775463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45939.72475775463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45939.72475775463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45939.72475775463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45939.72475775463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45939.72475775463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45939.72475775463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45939.72475775463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45939.72475775463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45939.72475775463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45939.72475775463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45939.72475775463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45939.72475775463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45939.72475775463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45939.72475775463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45939.72475775463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45939.72475775463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45939.72475775463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45939.72475775463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45939.72475775463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45939.72475775463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45939.72475775463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45939.72475775463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45939.72475775463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45939.72475775463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45939.72475775463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45939.72475775463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45939.72475775463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45939.72475775463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45939.72475775463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45939.72475775463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45939.72475775463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45939.72475775463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45939.72475775463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45939.72475775463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45939.72475775463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45939.72475775463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45939.72475775463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45939.72475775463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45939.72475775463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45939.72475775463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45939.72475775463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45939.72475775463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45939.72475775463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45939.72475775463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45939.72475775463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45939.72475775463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45939.72475775463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45939.72475775463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45939.72475775463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45939.72475775463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45939.72475775463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45939.72475775463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45939.72475775463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45939.72475775463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45939.72475775463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45939.72475775463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45939.72475775463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45939.72475775463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45939.72475775463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45939.72475775463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45939.72475775463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45939.72475775463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45939.72475775463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45939.72475775463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45939.72475775463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45939.72475775463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45939.72475775463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45939.72475775463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45939.72475775463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45939.72475775463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45939.72475775463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45939.72475775463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45939.72475775463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45939.72475775463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45939.72475775463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45939.72475775463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45939.72475775463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45939.72475775463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45939.72475775463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45939.72475775463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45939.72475775463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45939.72475775463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45939.72475775463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45939.72475775463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45939.72475775463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45939.72475775463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45939.72475775463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45939.72475775463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45939.72475775463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45939.72475775463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45939.72475775463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45939.72475775463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45939.72475775463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45939.72475775463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45939.72475775463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45939.72475775463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45939.72475775463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45939.72475775463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45939.72475775463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45939.72475775463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45939.72475775463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45939.72475775463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45939.72475775463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45939.72475775463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45939.72475775463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45939.72475775463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45939.72475775463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45939.72475775463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45939.72475775463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45939.72475775463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45939.72475775463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45939.72475775463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45939.72475775463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45939.72475775463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45939.72475775463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45939.72475775463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45939.72475775463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45939.72475775463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45939.72475775463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45939.72475775463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45939.72475775463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45939.72475775463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45939.72475775463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45939.72475775463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45939.72475775463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45939.72475775463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45939.72475775463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45939.72475775463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45939.72475775463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45939.72475775463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45939.72475775463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45939.72475775463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45939.72475775463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45939.72475775463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45939.72475775463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45939.72475775463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45939.72475775463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45939.72475775463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45939.72475775463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45939.72475775463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45939.72475775463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45939.72475775463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45939.72475775463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45939.72475775463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45939.72475775463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45939.72475775463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45939.72475775463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45939.72475775463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45939.72475775463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45939.72475775463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45939.72475775463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45939.72475775463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45939.72475775463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45939.72475775463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45939.72475775463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45939.72475775463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45939.72475775463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45939.72475775463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45939.72475775463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45939.72475775463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45939.72475775463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45939.72475775463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45939.72475775463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45939.72475775463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45939.72475775463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45939.72475775463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45939.72475775463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45939.72475775463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45939.72475775463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45939.72475775463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45939.72475775463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45939.72475775463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45939.72475775463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45939.72475775463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45939.72475775463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45939.72475775463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45939.72475775463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45939.72475775463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45939.72475775463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45939.72475775463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45939.72475775463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45939.72475775463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45939.72475775463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45939.72475775463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45939.72475775463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45939.72475775463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45939.72475775463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45939.72475775463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45939.72475775463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45939.72475775463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45939.72475775463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45939.72475775463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45939.72475775463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45939.72475775463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45939.72475775463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45939.72475775463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45939.72475775463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45939.72475775463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45939.72475775463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45939.72475775463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45939.72475775463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45939.72475775463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45939.72475775463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45939.72475775463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45939.72475775463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45939.72475775463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45939.72475775463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45939.72475775463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45939.72475775463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45939.72475775463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45939.72475775463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45939.72475775463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45939.72475775463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45939.72475775463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45939.72475775463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45939.72475775463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45939.72475775463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45939.72475775463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45939.72475775463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45939.72475775463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45939.72475775463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45939.72475775463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45939.72475775463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45939.72475775463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45939.72475775463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45939.72475775463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45939.72475775463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45939.72475775463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45939.72475775463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45939.72475775463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45939.72475775463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45939.72475775463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45939.72475775463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45939.72475775463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45939.72475775463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45939.72475775463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45939.72475775463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45939.72475775463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45939.72475775463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45939.72475775463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45939.72475775463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45939.72475775463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45939.72475775463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45939.72475775463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45939.72475775463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45939.72475775463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45939.72475775463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45939.72475775463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45939.72475775463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45939.72475775463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45939.72475775463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45939.72475775463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45939.72475775463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45939.72475775463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45939.72475775463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45939.72475775463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45939.72475775463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45939.72475775463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45939.72475775463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45939.72475775463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45939.72475775463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45939.72475775463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45939.72475775463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45939.72475775463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45939.72475775463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45939.72475775463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45939.72475775463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45939.72475775463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45939.72475775463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45939.72475775463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45939.72475775463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45939.72475775463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45939.72475775463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45939.72475775463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45939.72475775463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45939.72475775463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45939.72475775463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45939.72475775463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45939.72475775463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45939.72475775463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45939.72475775463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45939.72475775463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45939.72475775463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45939.72475775463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45939.72475775463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45939.72475775463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45939.72475775463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45939.72475775463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45939.72475775463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45939.72475775463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45939.72475775463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45939.72475775463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45939.72475775463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45939.72475775463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45939.72475775463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45939.72475775463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45939.72475775463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45939.72475775463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45939.72475775463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45939.72475775463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45939.72475775463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45939.72475775463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45939.72475775463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45939.72475775463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45939.72475775463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45939.72475775463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45939.72475775463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45939.72475775463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45939.72475775463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45939.72475775463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45939.72475775463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45939.72475775463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45939.72475775463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45939.72475775463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45939.72475775463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45939.72475775463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45939.72475775463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45939.72475775463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45939.72475775463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45939.72475775463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45939.72475775463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45939.72475775463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45939.72475775463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45939.72475775463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45939.72475775463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45939.72475775463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45939.72475775463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45939.72475775463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45939.72475775463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45939.72475775463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45939.72475775463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45939.72475775463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45939.72475775463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45939.72475775463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45939.72475775463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45939.72475775463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45939.72475775463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45939.72475775463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45939.72475775463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45939.72475775463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45939.72475775463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45939.72475775463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45939.72475775463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45939.72475775463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45939.72475775463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45939.72475775463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45939.72475775463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45939.72475775463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45939.72475775463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45939.72475775463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45939.72475775463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45939.72475775463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45939.72475775463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45939.72475775463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45939.72475775463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45939.72475775463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45939.72475775463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45939.72475775463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45939.72475775463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45939.72475775463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45939.72475775463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45939.72475775463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45939.72475775463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45939.72475775463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45939.72475775463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45939.72475775463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45939.72475775463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45939.72475775463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45939.72475775463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45939.72475775463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45939.72475775463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45939.72475775463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45939.72475775463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45939.72475775463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45939.72475775463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45939.72475775463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45939.72475775463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45939.72475775463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45939.72475775463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45939.72475775463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45939.72475775463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45939.72475775463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45939.72475775463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45939.72475775463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45939.72475775463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45939.72475775463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45939.72475775463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45939.72475775463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45939.72475775463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45939.72475775463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45939.72475775463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45939.72475775463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45939.72475775463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45939.72475775463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45939.72475775463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45939.72475775463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45939.72475775463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45939.72475775463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45939.72475775463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45939.72475775463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45939.72475775463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45939.72475775463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45939.72475775463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45939.72475775463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45939.72475775463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45939.72475775463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45939.72475775463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45939.72475775463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45939.72475775463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45939.72475775463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45939.72475775463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45939.72475775463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45939.72475775463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45939.72475775463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45939.72475775463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45939.72475775463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45939.72475775463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45939.72475775463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45939.72475775463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45939.72475775463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45939.72475775463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45939.72475775463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45939.72475775463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45939.72475775463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45939.72475775463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45939.72475775463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45939.72475775463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45939.72475775463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45939.72475775463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45939.72475775463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45939.72475775463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45939.72475775463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45939.72475775463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45939.72475775463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45939.72475775463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45939.72475775463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45939.72475775463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45939.72475775463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45939.72475775463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45939.72475775463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45939.72475775463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45939.72475775463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45939.72475775463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45939.72475775463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45939.72475775463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45939.72475775463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45939.72475775463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45939.72475775463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45939.72475775463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45939.72475775463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45939.72475775463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45939.72475775463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45939.72475775463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45939.72475775463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45939.72475775463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45939.72475775463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45939.72475775463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45939.72475775463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45939.72475775463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45939.72475775463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45939.72475775463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45939.72475775463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45939.72475775463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45939.72475775463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45939.72475775463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45939.72475775463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45939.72475775463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45939.72475775463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45939.72475775463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45939.72475775463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45939.72475775463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45939.72475775463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45939.72475775463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45939.72475775463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45939.72475775463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45939.72475775463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45939.72475775463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45939.72475775463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45939.72475775463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45939.72475775463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236.24404016203334</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0.16751238425786141</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2</v>
      </c>
      <c r="D4" s="129" t="s">
        <v>35455</v>
      </c>
      <c r="E4" s="104" t="s">
        <v>39045</v>
      </c>
      <c r="F4" s="131">
        <v>45939.70584490741</v>
      </c>
      <c r="G4" s="132">
        <f ca="1">IFERROR(NOW()-F4,"")</f>
        <v>1.8912847219326068E-2</v>
      </c>
      <c r="H4" s="131">
        <v>45939.6562962963</v>
      </c>
      <c r="I4" s="127" t="str">
        <f>IFERROR(VLOOKUP(D4,DB!A:F,6,0),"")</f>
        <v>SCECO</v>
      </c>
      <c r="J4" s="127" t="str">
        <f>IFERROR(VLOOKUP(D4,DB!A:G,7,0),"")</f>
        <v>Dead+In progress</v>
      </c>
      <c r="K4" s="133" t="s">
        <v>39061</v>
      </c>
      <c r="L4" s="129" t="str">
        <f>IFERROR(VLOOKUP(D4,DB!A:I,9,0),"")</f>
        <v>Latis</v>
      </c>
    </row>
    <row r="5" spans="1:16" ht="15" customHeight="1">
      <c r="A5" s="127"/>
      <c r="B5" s="127" t="str">
        <f>IFERROR(VLOOKUP(D5,DB!A:K,11,0),"")</f>
        <v/>
      </c>
      <c r="C5" s="128"/>
      <c r="D5" s="99"/>
      <c r="E5" s="104"/>
      <c r="F5" s="131"/>
      <c r="G5" s="132">
        <f ca="1">IFERROR(NOW()-F5,"")</f>
        <v>45939.72475775463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45939.72475775463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45939.72475775463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45939.72475775463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45939.72475775463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45939.72475775463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45939.72475775463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45939.72475775463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45939.72475775463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45939.72475775463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45939.72475775463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45939.72475775463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45939.72475775463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45939.72475775463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45939.72475775463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45939.72475775463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45939.72475775463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45939.72475775463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45939.72475775463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45939.72475775463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45939.72475775463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45939.72475775463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45939.72475775463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45939.72475775463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45939.72475775463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45939.72475775463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45939.72475775463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45939.72475775463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45939.72475775463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45939.72475775463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45939.72475775463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45939.72475775463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45939.72475775463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45939.72475775463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45939.72475775463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45939.72475775463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45939.72475775463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45939.72475775463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45939.72475775463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45939.72475775463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45939.72475775463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45939.72475775463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45939.72475775463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45939.72475775463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45939.72475775463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45939.72475775463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45939.72475775463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45939.72475775463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45939.72475775463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45939.72475775463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45939.72475775463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45939.72475775463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45939.72475775463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45939.72475775463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45939.72475775463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45939.72475775463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45939.72475775463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45939.72475775463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45939.72475775463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45939.72475775463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45939.72475775463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45939.72475775463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45939.72475775463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45939.72475775463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45939.72475775463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45939.72475775463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45939.72475775463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45939.72475775463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45939.72475775463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45939.72475775463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45939.72475775463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45939.72475775463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45939.72475775463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45939.72475775463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45939.72475775463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45939.72475775463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45939.72475775463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45939.72475775463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45939.72475775463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45939.72475775463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45939.72475775463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45939.72475775463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45939.72475775463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45939.72475775463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45939.72475775463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45939.72475775463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45939.72475775463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45939.72475775463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45939.72475775463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45939.72475775463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45939.72475775463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45939.72475775463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45939.72475775463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45939.72475775463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45939.72475775463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45939.72475775463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45939.72475775463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45939.72475775463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45939.72475775463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45939.72475775463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45939.72475775463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45939.72475775463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45939.72475775463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45939.72475775463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45939.72475775463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45939.72475775463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45939.72475775463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45939.72475775463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45939.72475775463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45939.72475775463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45939.72475775463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45939.72475775463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45939.72475775463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45939.72475775463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45939.72475775463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45939.72475775463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45939.72475775463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45939.72475775463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45939.72475775463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45939.72475775463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45939.72475775463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45939.72475775463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45939.72475775463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45939.72475775463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45939.72475775463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45939.72475775463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45939.72475775463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45939.72475775463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45939.72475775463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45939.72475775463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45939.72475775463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45939.72475775463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45939.72475775463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45939.72475775463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45939.72475775463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45939.72475775463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45939.72475775463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45939.72475775463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45939.72475775463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45939.72475775463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45939.72475775463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45939.72475775463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45939.72475775463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45939.72475775463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45939.72475775463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45939.72475775463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45939.72475775463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45939.72475775463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45939.72475775463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45939.72475775463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45939.72475775463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45939.72475775463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45939.72475775463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45939.72475775463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45939.72475775463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45939.72475775463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45939.72475775463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45939.72475775463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45939.72475775463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45939.72475775463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45939.72475775463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45939.72475775463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45939.72475775463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45939.72475775463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45939.72475775463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45939.72475775463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45939.72475775463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45939.72475775463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45939.72475775463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45939.72475775463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45939.72475775463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45939.72475775463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45939.72475775463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45939.72475775463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45939.72475775463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45939.72475775463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45939.72475775463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45939.72475775463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45939.72475775463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45939.72475775463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45939.72475775463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45939.72475775463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45939.72475775463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45939.72475775463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45939.72475775463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45939.72475775463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45939.72475775463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45939.72475775463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45939.72475775463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45939.72475775463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45939.72475775463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45939.72475775463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45939.72475775463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45939.72475775463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45939.72475775463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45939.72475775463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45939.72475775463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45939.72475775463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45939.72475775463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45939.72475775463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45939.72475775463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45939.72475775463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45939.72475775463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45939.72475775463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45939.72475775463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45939.72475775463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45939.72475775463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45939.72475775463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45939.72475775463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45939.72475775463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45939.72475775463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45939.72475775463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45939.72475775463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45939.72475775463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45939.72475775463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45939.72475775463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45939.72475775463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45939.72475775463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45939.72475775463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45939.72475775463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45939.72475775463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45939.72475775463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45939.72475775463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45939.72475775463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45939.72475775463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45939.72475775463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45939.72475775463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45939.72475775463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45939.72475775463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45939.72475775463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45939.72475775463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45939.72475775463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45939.72475775463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45939.72475775463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45939.72475775463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45939.72475775463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45939.72475775463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45939.72475775463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45939.72475775463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45939.72475775463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45939.72475775463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45939.72475775463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45939.72475775463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45939.72475775463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45939.72475775463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45939.72475775463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45939.72475775463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45939.72475775463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45939.72475775463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45939.72475775463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45939.72475775463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45939.72475775463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45939.72475775463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45939.72475775463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45939.72475775463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45939.72475775463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45939.72475775463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45939.72475775463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45939.72475775463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45939.72475775463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45939.72475775463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45939.72475775463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45939.72475775463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45939.72475775463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45939.72475775463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45939.72475775463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45939.72475775463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45939.72475775463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45939.72475775463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45939.72475775463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45939.72475775463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45939.72475775463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45939.72475775463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45939.72475775463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45939.72475775463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45939.72475775463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45939.72475775463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45939.72475775463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45939.72475775463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45939.72475775463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45939.72475775463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45939.72475775463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45939.72475775463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45939.72475775463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45939.72475775463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45939.72475775463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45939.72475775463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45939.72475775463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45939.72475775463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45939.72475775463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45939.72475775463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45939.72475775463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45939.72475775463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45939.72475775463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45939.72475775463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45939.72475775463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45939.72475775463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45939.72475775463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45939.72475775463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45939.72475775463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45939.72475775463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45939.72475775463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45939.72475775463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45939.72475775463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45939.72475775463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45939.72475775463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45939.72475775463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45939.72475775463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45939.72475775463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45939.72475775463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45939.72475775463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45939.72475775463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45939.72475775463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45939.72475775463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45939.72475775463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45939.72475775463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45939.72475775463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45939.72475775463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45939.72475775463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45939.72475775463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45939.72475775463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45939.72475775463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45939.72475775463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45939.72475775463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45939.72475775463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45939.72475775463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45939.72475775463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45939.72475775463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45939.72475775463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45939.72475775463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45939.72475775463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45939.72475775463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45939.72475775463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45939.72475775463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45939.72475775463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45939.72475775463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45939.72475775463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45939.72475775463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45939.72475775463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45939.72475775463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45939.72475775463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45939.72475775463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45939.72475775463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45939.72475775463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45939.72475775463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45939.72475775463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45939.72475775463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45939.72475775463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45939.72475775463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45939.72475775463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45939.72475775463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45939.72475775463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45939.72475775463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45939.72475775463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45939.72475775463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45939.72475775463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45939.72475775463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45939.72475775463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45939.72475775463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45939.72475775463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45939.72475775463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45939.72475775463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45939.72475775463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45939.72475775463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45939.72475775463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45939.72475775463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45939.72475775463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45939.72475775463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45939.72475775463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45939.72475775463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45939.72475775463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45939.72475775463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45939.72475775463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45939.72475775463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45939.72475775463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45939.72475775463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45939.72475775463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45939.72475775463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45939.72475775463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45939.72475775463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45939.72475775463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45939.72475775463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45939.72475775463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45939.72475775463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45939.72475775463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45939.72475775463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45939.72475775463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45939.72475775463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45939.72475775463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45939.72475775463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45939.72475775463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45939.72475775463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45939.72475775463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45939.72475775463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45939.72475775463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45939.72475775463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45939.72475775463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45939.72475775463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45939.72475775463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45939.72475775463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45939.72475775463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45939.72475775463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45939.72475775463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45939.72475775463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45939.72475775463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45939.72475775463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45939.72475775463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45939.72475775463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45939.72475775463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45939.72475775463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45939.72475775463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45939.72475775463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45939.72475775463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45939.72475775463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45939.72475775463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45939.72475775463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45939.72475775463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45939.72475775463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45939.72475775463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45939.72475775463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45939.72475775463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45939.72475775463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45939.72475775463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45939.72475775463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45939.72475775463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45939.72475775463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45939.72475775463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45939.72475775463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45939.72475775463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45939.72475775463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45939.72475775463</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45939.72475775463</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45939.72475775463</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45939.72475775463</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45939.72475775463</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45939.72475775463</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45939.72475775463</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45939.72475775463</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45939.72475775463</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45939.72475775463</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45939.72475775463</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45939.72475775463</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45939.72475775463</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45939.72475775463</v>
      </c>
      <c r="H448" s="131"/>
      <c r="I448" s="127" t="str">
        <f>IFERROR(VLOOKUP(D448,DB!A:F,6,0),"")</f>
        <v/>
      </c>
      <c r="J448" s="127" t="str">
        <f>IFERROR(VLOOKUP(D448,DB!A:G,7,0),"")</f>
        <v/>
      </c>
      <c r="K448" s="133"/>
      <c r="L448" s="129" t="str">
        <f>IFERROR(VLOOKUP(D448,DB!A:I,9,0),"")</f>
        <v/>
      </c>
    </row>
    <row r="449" spans="1:12" ht="15" customHeight="1">
      <c r="A449" s="134"/>
      <c r="B449" s="134" t="str">
        <f>IFERROR(VLOOKUP(D449,DB!A:K,11,0),"")</f>
        <v/>
      </c>
      <c r="C449" s="135"/>
      <c r="D449" s="136"/>
      <c r="E449" s="137"/>
      <c r="F449" s="138"/>
      <c r="G449" s="139">
        <f ca="1">IFERROR(NOW()-F449,"")</f>
        <v>45939.72475775463</v>
      </c>
      <c r="H449" s="138"/>
      <c r="I449" s="134" t="str">
        <f>IFERROR(VLOOKUP(D449,DB!A:F,6,0),"")</f>
        <v/>
      </c>
      <c r="J449" s="134" t="str">
        <f>IFERROR(VLOOKUP(D449,DB!A:G,7,0),"")</f>
        <v/>
      </c>
      <c r="K449" s="140"/>
      <c r="L449" s="136" t="str">
        <f>IFERROR(VLOOKUP(D449,DB!A:I,9,0),"")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47.892697569441225</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13.5358804398129</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21" ca="1" si="1">IFERROR(NOW()-F4,"")</f>
        <v>45939.72475775463</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45939.72475775463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45939.72475775463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45939.72475775463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45939.72475775463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45939.72475775463</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45939.72475775463</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45939.72475775463</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45939.72475775463</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45939.72475775463</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45939.72475775463</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45939.72475775463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45939.72475775463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45939.72475775463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45939.72475775463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45939.72475775463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45939.72475775463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45939.72475775463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45939.72475775463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45939.72475775463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45939.72475775463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45939.72475775463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45939.72475775463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45939.72475775463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45939.72475775463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45939.72475775463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45939.72475775463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45939.72475775463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45939.72475775463</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45939.72475775463</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45939.72475775463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45939.72475775463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45939.72475775463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45939.72475775463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45939.72475775463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45939.72475775463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45939.72475775463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45939.72475775463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45939.72475775463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45939.72475775463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45939.72475775463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45939.72475775463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45939.72475775463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45939.72475775463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45939.72475775463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45939.72475775463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45939.72475775463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45939.72475775463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45939.72475775463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45939.72475775463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45939.72475775463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45939.72475775463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45939.72475775463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45939.72475775463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45939.72475775463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45939.72475775463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45939.72475775463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45939.72475775463</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45939.72475775463</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45939.72475775463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45939.72475775463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45939.72475775463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45939.72475775463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45939.72475775463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45939.72475775463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45939.72475775463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45939.72475775463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45939.72475775463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45939.72475775463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45939.72475775463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45939.72475775463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45939.72475775463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45939.72475775463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45939.72475775463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45939.72475775463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45939.72475775463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45939.72475775463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45939.72475775463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45939.72475775463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45939.72475775463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45939.72475775463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45939.72475775463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45939.72475775463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45939.72475775463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45939.72475775463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45939.72475775463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45939.72475775463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45939.72475775463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45939.72475775463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45939.72475775463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45939.72475775463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45939.72475775463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45939.72475775463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45939.72475775463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45939.72475775463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45939.72475775463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45939.72475775463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45939.72475775463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45939.72475775463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45939.72475775463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45939.72475775463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45939.72475775463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45939.72475775463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45939.72475775463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45939.72475775463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45939.72475775463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45939.72475775463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45939.72475775463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45939.72475775463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45939.72475775463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45939.72475775463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45939.72475775463</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45939.72475775463</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5"/>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12.951910532407055</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0.19569525463157333</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5.8437855324082193</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4.7825123842558241</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39073</v>
      </c>
      <c r="B6" s="156" t="str">
        <f>IFERROR(VLOOKUP(D6,DB!A:K,11,0),"")</f>
        <v>R6</v>
      </c>
      <c r="C6" s="156">
        <v>2</v>
      </c>
      <c r="D6" s="156" t="s">
        <v>32685</v>
      </c>
      <c r="E6" s="156" t="s">
        <v>38964</v>
      </c>
      <c r="F6" s="161">
        <v>45939.637326388889</v>
      </c>
      <c r="G6" s="151">
        <f ca="1">IFERROR(NOW()-F6,"-")</f>
        <v>8.7431365740485489E-2</v>
      </c>
      <c r="H6" s="161">
        <v>45939.632824074077</v>
      </c>
      <c r="I6" s="156" t="str">
        <f>IFERROR(VLOOKUP(D6,DB!A:F,6,0),"")</f>
        <v>SCECO</v>
      </c>
      <c r="J6" s="156" t="str">
        <f>IFERROR(VLOOKUP(D6,DB!A:G,7,0),"")</f>
        <v>Dead</v>
      </c>
      <c r="K6" s="156" t="s">
        <v>39074</v>
      </c>
      <c r="L6" s="156" t="str">
        <f>IFERROR(VLOOKUP(D6,DB!A:I,9,0),"")</f>
        <v>Latis</v>
      </c>
    </row>
    <row r="7" spans="1:16383" ht="31.5" customHeight="1">
      <c r="A7" s="156" t="s">
        <v>39075</v>
      </c>
      <c r="B7" s="156" t="str">
        <f>IFERROR(VLOOKUP(D7,DB!A:K,11,0),"")</f>
        <v>R6</v>
      </c>
      <c r="C7" s="156">
        <v>1</v>
      </c>
      <c r="D7" s="156" t="s">
        <v>34746</v>
      </c>
      <c r="E7" s="156" t="s">
        <v>39045</v>
      </c>
      <c r="F7" s="156"/>
      <c r="G7" s="151">
        <f ca="1">IFERROR(NOW()-F7,"-")</f>
        <v>45939.72475775463</v>
      </c>
      <c r="H7" s="161">
        <v>45939.692777777775</v>
      </c>
      <c r="I7" s="156" t="str">
        <f>IFERROR(VLOOKUP(D7,DB!A:F,6,0),"")</f>
        <v>Generator-SG</v>
      </c>
      <c r="J7" s="156" t="str">
        <f>IFERROR(VLOOKUP(D7,DB!A:G,7,0),"")</f>
        <v>Vandalized</v>
      </c>
      <c r="K7" s="156" t="s">
        <v>39076</v>
      </c>
      <c r="L7" s="156" t="str">
        <f>IFERROR(VLOOKUP(D7,DB!A:I,9,0),"")</f>
        <v>Latis</v>
      </c>
    </row>
    <row r="8" spans="1:16383" ht="31.5" customHeight="1">
      <c r="A8" s="156" t="s">
        <v>39077</v>
      </c>
      <c r="B8" s="156" t="str">
        <f>IFERROR(VLOOKUP(D8,DB!A:K,11,0),"")</f>
        <v>R6</v>
      </c>
      <c r="C8" s="156">
        <v>1</v>
      </c>
      <c r="D8" s="156" t="s">
        <v>32951</v>
      </c>
      <c r="E8" s="156" t="s">
        <v>38964</v>
      </c>
      <c r="F8" s="156"/>
      <c r="G8" s="151">
        <f ca="1">IFERROR(NOW()-F8,"-")</f>
        <v>45939.72475775463</v>
      </c>
      <c r="H8" s="161">
        <v>45939.703657407408</v>
      </c>
      <c r="I8" s="156" t="str">
        <f>IFERROR(VLOOKUP(D8,DB!A:F,6,0),"")</f>
        <v>SCECO</v>
      </c>
      <c r="J8" s="156" t="str">
        <f>IFERROR(VLOOKUP(D8,DB!A:G,7,0),"")</f>
        <v>Dead+No BB Design</v>
      </c>
      <c r="K8" s="156" t="s">
        <v>39078</v>
      </c>
      <c r="L8" s="156" t="str">
        <f>IFERROR(VLOOKUP(D8,DB!A:I,9,0),"")</f>
        <v>Latis</v>
      </c>
    </row>
    <row r="9" spans="1:16383" ht="31.5" customHeight="1">
      <c r="A9" s="156"/>
      <c r="B9" s="156" t="str">
        <f>IFERROR(VLOOKUP(D9,DB!A:K,11,0),"")</f>
        <v/>
      </c>
      <c r="C9" s="156"/>
      <c r="D9" s="156"/>
      <c r="E9" s="156"/>
      <c r="F9" s="156"/>
      <c r="G9" s="151">
        <f ca="1">IFERROR(NOW()-F9,"-")</f>
        <v>45939.72475775463</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65"/>
      <c r="E10" s="156"/>
      <c r="F10" s="156"/>
      <c r="G10" s="151">
        <f ca="1">IFERROR(NOW()-F10,"-")</f>
        <v>45939.72475775463</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45939.72475775463</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64"/>
      <c r="E12" s="156"/>
      <c r="F12" s="156"/>
      <c r="G12" s="151">
        <f ca="1">IFERROR(NOW()-F12,"-")</f>
        <v>45939.72475775463</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56"/>
      <c r="E13" s="156"/>
      <c r="F13" s="156"/>
      <c r="G13" s="151">
        <f ca="1">IFERROR(NOW()-F13,"-")</f>
        <v>45939.72475775463</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45939.72475775463</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45939.72475775463</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45939.72475775463</v>
      </c>
      <c r="H16" s="156"/>
      <c r="I16" s="156" t="str">
        <f>IFERROR(VLOOKUP(D16,DB!A:F,6,0),"")</f>
        <v/>
      </c>
      <c r="J16" s="156" t="str">
        <f>IFERROR(VLOOKUP(D16,DB!A:G,7,0),"")</f>
        <v/>
      </c>
      <c r="K16" s="156"/>
      <c r="L16" s="156" t="str">
        <f>IFERROR(VLOOKUP(D16,DB!A:I,9,0),"")</f>
        <v/>
      </c>
    </row>
    <row r="17" spans="1:12" ht="31.5" customHeight="1">
      <c r="A17" s="156"/>
      <c r="B17" s="156" t="str">
        <f>IFERROR(VLOOKUP(D17,DB!A:K,11,0),"")</f>
        <v/>
      </c>
      <c r="C17" s="156"/>
      <c r="D17" s="156"/>
      <c r="E17" s="156"/>
      <c r="F17" s="156"/>
      <c r="G17" s="151">
        <f ca="1">IFERROR(NOW()-F17,"-")</f>
        <v>45939.72475775463</v>
      </c>
      <c r="H17" s="156"/>
      <c r="I17" s="156" t="str">
        <f>IFERROR(VLOOKUP(D17,DB!A:F,6,0),"")</f>
        <v/>
      </c>
      <c r="J17" s="156" t="str">
        <f>IFERROR(VLOOKUP(D17,DB!A:G,7,0),"")</f>
        <v/>
      </c>
      <c r="K17" s="156"/>
      <c r="L17" s="156" t="str">
        <f>IFERROR(VLOOKUP(D17,DB!A:I,9,0),"")</f>
        <v/>
      </c>
    </row>
    <row r="18" spans="1:12" ht="31.5" customHeight="1">
      <c r="A18" s="110"/>
      <c r="B18" s="157" t="str">
        <f>IFERROR(VLOOKUP(D18,DB!A:K,11,0),"")</f>
        <v/>
      </c>
      <c r="C18" s="157"/>
      <c r="D18" s="157"/>
      <c r="E18" s="158"/>
      <c r="F18" s="113"/>
      <c r="G18" s="151">
        <f ca="1">IFERROR(NOW()-F18,"-")</f>
        <v>45939.72475775463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1">
        <f ca="1">IFERROR(NOW()-F19,"-")</f>
        <v>45939.72475775463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1">
        <f ca="1">IFERROR(NOW()-F20,"-")</f>
        <v>45939.72475775463</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1">
        <f ca="1">IFERROR(NOW()-F21,"-")</f>
        <v>45939.72475775463</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1">
        <f ca="1">IFERROR(NOW()-F22,"-")</f>
        <v>45939.72475775463</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45939.72475775463</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45939.72475775463</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45939.72475775463</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45939.72475775463</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45939.72475775463</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45939.72475775463</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45939.72475775463</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45939.72475775463</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45939.72475775463</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45939.72475775463</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45939.72475775463</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45939.72475775463</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45939.72475775463</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45939.72475775463</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45939.72475775463</v>
      </c>
      <c r="H37" s="113"/>
      <c r="I37" s="157" t="str">
        <f>IFERROR(VLOOKUP(D37,DB!A:F,6,0),"")</f>
        <v/>
      </c>
      <c r="J37" s="157" t="str">
        <f>IFERROR(VLOOKUP(D37,DB!A:G,7,0),"")</f>
        <v/>
      </c>
      <c r="K37" s="160"/>
      <c r="L37" s="158" t="str">
        <f>IFERROR(VLOOKUP(D37,DB!A:I,9,0),"")</f>
        <v/>
      </c>
    </row>
    <row r="38" spans="1:12" ht="31.5" customHeight="1">
      <c r="A38" s="110"/>
      <c r="B38" s="157" t="str">
        <f>IFERROR(VLOOKUP(D38,DB!A:K,11,0),"")</f>
        <v/>
      </c>
      <c r="C38" s="157"/>
      <c r="D38" s="157"/>
      <c r="E38" s="158"/>
      <c r="F38" s="113"/>
      <c r="G38" s="159">
        <f ca="1">IFERROR(NOW()-F38,"-")</f>
        <v>45939.72475775463</v>
      </c>
      <c r="H38" s="113"/>
      <c r="I38" s="157" t="str">
        <f>IFERROR(VLOOKUP(D38,DB!A:F,6,0),"")</f>
        <v/>
      </c>
      <c r="J38" s="157" t="str">
        <f>IFERROR(VLOOKUP(D38,DB!A:G,7,0),"")</f>
        <v/>
      </c>
      <c r="K38" s="160"/>
      <c r="L38" s="158" t="str">
        <f>IFERROR(VLOOKUP(D38,DB!A:I,9,0),"")</f>
        <v/>
      </c>
    </row>
    <row r="39" spans="1:12" ht="31.5" customHeight="1">
      <c r="A39" s="110"/>
      <c r="B39" s="109" t="str">
        <f>IFERROR(VLOOKUP(D39,DB!A:K,11,0),"")</f>
        <v/>
      </c>
      <c r="C39" s="111"/>
      <c r="D39" s="109"/>
      <c r="E39" s="112"/>
      <c r="F39" s="113"/>
      <c r="G39" s="81">
        <f ca="1">IFERROR(NOW()-F39,"-")</f>
        <v>45939.72475775463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45939.72475775463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45939.72475775463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45939.72475775463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45939.72475775463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45939.72475775463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45939.72475775463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45939.72475775463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45939.72475775463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45939.72475775463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45939.72475775463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45939.72475775463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45939.72475775463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45939.72475775463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45939.72475775463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45939.72475775463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45939.72475775463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45939.72475775463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45939.72475775463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45939.72475775463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45939.72475775463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45939.72475775463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45939.72475775463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45939.72475775463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45939.72475775463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45939.72475775463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45939.72475775463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45939.72475775463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45939.72475775463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45939.72475775463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45939.72475775463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45939.72475775463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45939.72475775463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45939.72475775463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45939.72475775463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45939.72475775463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45939.72475775463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45939.72475775463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45939.72475775463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45939.72475775463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45939.72475775463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45939.72475775463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45939.72475775463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45939.72475775463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45939.72475775463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45939.72475775463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45939.72475775463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45939.72475775463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45939.72475775463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45939.72475775463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45939.72475775463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45939.72475775463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45939.72475775463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45939.72475775463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45939.72475775463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45939.72475775463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45939.72475775463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45939.72475775463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45939.72475775463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45939.72475775463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45939.72475775463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45939.72475775463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45939.72475775463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45939.72475775463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45939.72475775463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45939.72475775463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45939.72475775463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45939.72475775463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45939.72475775463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45939.72475775463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45939.72475775463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45939.72475775463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45939.72475775463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45939.72475775463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45939.72475775463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45939.72475775463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45939.72475775463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45939.72475775463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45939.72475775463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45939.72475775463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45939.72475775463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45939.72475775463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45939.72475775463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45939.72475775463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45939.72475775463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45939.72475775463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45939.72475775463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45939.72475775463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45939.72475775463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45939.72475775463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45939.72475775463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45939.72475775463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45939.72475775463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45939.72475775463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45939.72475775463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45939.72475775463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45939.72475775463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45939.72475775463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45939.72475775463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45939.72475775463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45939.72475775463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45939.72475775463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45939.72475775463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45939.72475775463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45939.72475775463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45939.72475775463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45939.72475775463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45939.72475775463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45939.72475775463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45939.72475775463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45939.72475775463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45939.72475775463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45939.72475775463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45939.72475775463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45939.72475775463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45939.72475775463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45939.72475775463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45939.72475775463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45939.72475775463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45939.72475775463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45939.72475775463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45939.72475775463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45939.72475775463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45939.72475775463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45939.72475775463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45939.72475775463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45939.72475775463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45939.72475775463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45939.72475775463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45939.72475775463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45939.72475775463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45939.72475775463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45939.72475775463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45939.72475775463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45939.72475775463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45939.72475775463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45939.72475775463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45939.72475775463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45939.72475775463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45939.72475775463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45939.72475775463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45939.72475775463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45939.72475775463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45939.72475775463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45939.72475775463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45939.72475775463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45939.72475775463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45939.72475775463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45939.72475775463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45939.72475775463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45939.72475775463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45939.72475775463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45939.72475775463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45939.72475775463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45939.72475775463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45939.72475775463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45939.72475775463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45939.72475775463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45939.72475775463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45939.72475775463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45939.72475775463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45939.72475775463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45939.72475775463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45939.72475775463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45939.72475775463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45939.72475775463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45939.72475775463</v>
      </c>
      <c r="H205" s="113"/>
      <c r="I205" s="109" t="str">
        <f>IFERROR(VLOOKUP(D205,DB!A:F,6,0),"")</f>
        <v/>
      </c>
      <c r="J205" s="108" t="str">
        <f>IFERROR(VLOOKUP(D205,DB!A:G,7,0),"")</f>
        <v/>
      </c>
      <c r="K205" s="114"/>
      <c r="L205" s="115" t="str">
        <f>IFERROR(VLOOKUP(D205,DB!A:I,9,0),"")</f>
        <v/>
      </c>
    </row>
  </sheetData>
  <dataValidations count="2">
    <dataValidation allowBlank="1" showInputMessage="1" showErrorMessage="1" sqref="E1" xr:uid="{380493DB-286A-4683-AF55-C78F04945A49}"/>
    <dataValidation type="list" allowBlank="1" showInputMessage="1" showErrorMessage="1" sqref="E3 E5:E20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2025-10-09T14:25:39Z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